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1\"/>
    </mc:Choice>
  </mc:AlternateContent>
  <xr:revisionPtr revIDLastSave="0" documentId="13_ncr:1_{E6BD4661-EB64-465B-B9C3-A5FD3F4E5D92}" xr6:coauthVersionLast="40" xr6:coauthVersionMax="40" xr10:uidLastSave="{00000000-0000-0000-0000-000000000000}"/>
  <bookViews>
    <workbookView xWindow="120" yWindow="20" windowWidth="15200" windowHeight="8190" xr2:uid="{00000000-000D-0000-FFFF-FFFF00000000}"/>
  </bookViews>
  <sheets>
    <sheet name="Exercise 1.1" sheetId="1" r:id="rId1"/>
    <sheet name="Exercise 1.2" sheetId="2" r:id="rId2"/>
    <sheet name="Exercise 1.3" sheetId="3" r:id="rId3"/>
    <sheet name="Exercise 1.4" sheetId="4" r:id="rId4"/>
    <sheet name="Exercise 1.5" sheetId="5" r:id="rId5"/>
    <sheet name="Exercise 1.6" sheetId="10" r:id="rId6"/>
    <sheet name="Exercise 1.7" sheetId="6" r:id="rId7"/>
    <sheet name="Exercise 1.8" sheetId="7" r:id="rId8"/>
    <sheet name="Exercise 1.9" sheetId="8" r:id="rId9"/>
  </sheets>
  <definedNames>
    <definedName name="_xlnm._FilterDatabase" localSheetId="5" hidden="1">'Exercise 1.6'!$C$1:$C$53</definedName>
  </definedNames>
  <calcPr calcId="191029"/>
</workbook>
</file>

<file path=xl/calcChain.xml><?xml version="1.0" encoding="utf-8"?>
<calcChain xmlns="http://schemas.openxmlformats.org/spreadsheetml/2006/main">
  <c r="C6" i="8" l="1"/>
  <c r="C5" i="8"/>
  <c r="C4" i="8"/>
  <c r="C3" i="8"/>
  <c r="C2" i="8"/>
  <c r="H50" i="10" l="1"/>
  <c r="B50" i="10"/>
  <c r="H49" i="10"/>
  <c r="B49" i="10"/>
  <c r="H48" i="10"/>
  <c r="B48" i="10"/>
  <c r="H47" i="10"/>
  <c r="B47" i="10"/>
  <c r="H46" i="10"/>
  <c r="B46" i="10"/>
  <c r="H45" i="10"/>
  <c r="B45" i="10"/>
  <c r="H44" i="10"/>
  <c r="B44" i="10"/>
  <c r="H43" i="10"/>
  <c r="B43" i="10"/>
  <c r="H42" i="10"/>
  <c r="B42" i="10"/>
  <c r="H41" i="10"/>
  <c r="B41" i="10"/>
  <c r="H40" i="10"/>
  <c r="B40" i="10"/>
  <c r="H39" i="10"/>
  <c r="B39" i="10"/>
  <c r="H38" i="10"/>
  <c r="B38" i="10"/>
  <c r="H37" i="10"/>
  <c r="B37" i="10"/>
  <c r="H36" i="10"/>
  <c r="B36" i="10"/>
  <c r="H35" i="10"/>
  <c r="B35" i="10"/>
  <c r="H34" i="10"/>
  <c r="B34" i="10"/>
  <c r="H33" i="10"/>
  <c r="B33" i="10"/>
  <c r="H32" i="10"/>
  <c r="B32" i="10"/>
  <c r="H31" i="10"/>
  <c r="B31" i="10"/>
  <c r="H30" i="10"/>
  <c r="B30" i="10"/>
  <c r="H29" i="10"/>
  <c r="B29" i="10"/>
  <c r="H28" i="10"/>
  <c r="B28" i="10"/>
  <c r="H27" i="10"/>
  <c r="B27" i="10"/>
  <c r="H26" i="10"/>
  <c r="B26" i="10"/>
  <c r="H25" i="10"/>
  <c r="B25" i="10"/>
  <c r="H24" i="10"/>
  <c r="B24" i="10"/>
  <c r="H23" i="10"/>
  <c r="B23" i="10"/>
  <c r="H22" i="10"/>
  <c r="B22" i="10"/>
  <c r="H21" i="10"/>
  <c r="B21" i="10"/>
  <c r="H20" i="10"/>
  <c r="B20" i="10"/>
  <c r="H19" i="10"/>
  <c r="B19" i="10"/>
  <c r="H18" i="10"/>
  <c r="B18" i="10"/>
  <c r="H17" i="10"/>
  <c r="B17" i="10"/>
  <c r="H16" i="10"/>
  <c r="B16" i="10"/>
  <c r="H15" i="10"/>
  <c r="B15" i="10"/>
  <c r="H14" i="10"/>
  <c r="B14" i="10"/>
  <c r="H13" i="10"/>
  <c r="B13" i="10"/>
  <c r="H12" i="10"/>
  <c r="B12" i="10"/>
  <c r="H11" i="10"/>
  <c r="B11" i="10"/>
  <c r="H10" i="10"/>
  <c r="B10" i="10"/>
  <c r="H9" i="10"/>
  <c r="B9" i="10"/>
  <c r="H8" i="10"/>
  <c r="B8" i="10"/>
  <c r="H7" i="10"/>
  <c r="B7" i="10"/>
  <c r="H6" i="10"/>
  <c r="B6" i="10"/>
  <c r="H5" i="10"/>
  <c r="B5" i="10"/>
  <c r="H4" i="10"/>
  <c r="B4" i="10"/>
  <c r="H3" i="10"/>
  <c r="B3" i="10"/>
  <c r="H2" i="10"/>
  <c r="B2" i="10"/>
  <c r="C8" i="8" l="1"/>
  <c r="D8" i="8" s="1"/>
  <c r="F53" i="10" l="1"/>
  <c r="F52" i="10"/>
  <c r="H53" i="10" l="1"/>
  <c r="H52" i="10"/>
  <c r="O45" i="7" l="1"/>
  <c r="O30" i="7"/>
  <c r="O31" i="7"/>
  <c r="O20" i="7"/>
  <c r="O24" i="7"/>
  <c r="O28" i="7"/>
  <c r="O21" i="7"/>
  <c r="O5" i="7"/>
  <c r="O2" i="7"/>
  <c r="Q2" i="7" s="1"/>
  <c r="O43" i="7"/>
  <c r="O27" i="7"/>
  <c r="O15" i="7"/>
  <c r="O38" i="7"/>
  <c r="O7" i="7"/>
  <c r="O3" i="7"/>
  <c r="O16" i="7"/>
  <c r="O11" i="7"/>
  <c r="O8" i="7"/>
  <c r="O6" i="7"/>
  <c r="O33" i="7"/>
  <c r="O4" i="7"/>
  <c r="O34" i="7"/>
  <c r="O32" i="7"/>
  <c r="O37" i="7"/>
  <c r="O40" i="7"/>
  <c r="O35" i="7"/>
  <c r="O39" i="7"/>
  <c r="O36" i="7"/>
  <c r="O26" i="7"/>
  <c r="O41" i="7"/>
  <c r="O29" i="7"/>
  <c r="O22" i="7"/>
  <c r="O18" i="7"/>
  <c r="O19" i="7"/>
  <c r="O12" i="7"/>
  <c r="O25" i="7"/>
  <c r="O10" i="7"/>
  <c r="O14" i="7"/>
  <c r="O23" i="7"/>
  <c r="O13" i="7"/>
  <c r="O9" i="7"/>
  <c r="O17" i="7"/>
  <c r="O48" i="7"/>
  <c r="O47" i="7"/>
  <c r="O56" i="7"/>
  <c r="O58" i="7"/>
  <c r="O57" i="7"/>
  <c r="O42" i="7"/>
  <c r="O53" i="7"/>
  <c r="O51" i="7"/>
  <c r="O55" i="7"/>
  <c r="O60" i="7"/>
  <c r="O59" i="7"/>
  <c r="O54" i="7"/>
  <c r="O46" i="7"/>
  <c r="O49" i="7"/>
  <c r="O50" i="7"/>
  <c r="O44" i="7"/>
  <c r="O52" i="7"/>
  <c r="O39" i="6"/>
  <c r="O13" i="6"/>
  <c r="O18" i="6"/>
  <c r="O7" i="6"/>
  <c r="O11" i="6"/>
  <c r="O14" i="6"/>
  <c r="O9" i="6"/>
  <c r="O3" i="6"/>
  <c r="O4" i="6"/>
  <c r="O36" i="6"/>
  <c r="O15" i="6"/>
  <c r="O6" i="6"/>
  <c r="O31" i="6"/>
  <c r="O16" i="6"/>
  <c r="O10" i="6"/>
  <c r="O30" i="6"/>
  <c r="O21" i="6"/>
  <c r="O19" i="6"/>
  <c r="O12" i="6"/>
  <c r="O5" i="6"/>
  <c r="O2" i="6"/>
  <c r="Q2" i="6" s="1"/>
  <c r="O48" i="6"/>
  <c r="O47" i="6"/>
  <c r="O52" i="6"/>
  <c r="O58" i="6"/>
  <c r="O51" i="6"/>
  <c r="O57" i="6"/>
  <c r="O53" i="6"/>
  <c r="O44" i="6"/>
  <c r="O59" i="6"/>
  <c r="O45" i="6"/>
  <c r="O41" i="6"/>
  <c r="O37" i="6"/>
  <c r="O40" i="6"/>
  <c r="O25" i="6"/>
  <c r="O43" i="6"/>
  <c r="O26" i="6"/>
  <c r="O34" i="6"/>
  <c r="O42" i="6"/>
  <c r="O27" i="6"/>
  <c r="O23" i="6"/>
  <c r="O8" i="6"/>
  <c r="O22" i="6"/>
  <c r="O28" i="6"/>
  <c r="O33" i="6"/>
  <c r="O35" i="6"/>
  <c r="O20" i="6"/>
  <c r="O24" i="6"/>
  <c r="O54" i="6"/>
  <c r="O60" i="6"/>
  <c r="O49" i="6"/>
  <c r="O46" i="6"/>
  <c r="O56" i="6"/>
  <c r="O50" i="6"/>
  <c r="O32" i="6"/>
  <c r="O38" i="6"/>
  <c r="O29" i="6"/>
  <c r="O17" i="6"/>
  <c r="O55" i="6"/>
  <c r="Q3" i="6" l="1"/>
  <c r="O62" i="6"/>
  <c r="P55" i="6" s="1"/>
  <c r="P2" i="6"/>
  <c r="Q3" i="7"/>
  <c r="O62" i="7"/>
  <c r="P52" i="7" s="1"/>
  <c r="P2" i="7"/>
  <c r="F8" i="5"/>
  <c r="F9" i="5"/>
  <c r="F10" i="5"/>
  <c r="F11" i="5"/>
  <c r="F12" i="5"/>
  <c r="F13" i="5"/>
  <c r="F14" i="5"/>
  <c r="F15" i="5"/>
  <c r="F7" i="5"/>
  <c r="G7" i="5" l="1"/>
  <c r="H7" i="5" s="1"/>
  <c r="G14" i="5"/>
  <c r="H14" i="5" s="1"/>
  <c r="G13" i="5"/>
  <c r="H13" i="5" s="1"/>
  <c r="G12" i="5"/>
  <c r="H12" i="5" s="1"/>
  <c r="G11" i="5"/>
  <c r="H11" i="5" s="1"/>
  <c r="G10" i="5"/>
  <c r="H10" i="5" s="1"/>
  <c r="G9" i="5"/>
  <c r="H9" i="5" s="1"/>
  <c r="G8" i="5"/>
  <c r="H8" i="5" s="1"/>
  <c r="G15" i="5"/>
  <c r="H15" i="5" s="1"/>
  <c r="P45" i="7"/>
  <c r="P30" i="7"/>
  <c r="P31" i="7"/>
  <c r="P20" i="7"/>
  <c r="P24" i="7"/>
  <c r="P28" i="7"/>
  <c r="P21" i="7"/>
  <c r="P5" i="7"/>
  <c r="R3" i="7"/>
  <c r="Q4" i="7"/>
  <c r="R2" i="7"/>
  <c r="P43" i="7"/>
  <c r="P27" i="7"/>
  <c r="P15" i="7"/>
  <c r="P38" i="7"/>
  <c r="P7" i="7"/>
  <c r="P3" i="7"/>
  <c r="P16" i="7"/>
  <c r="P11" i="7"/>
  <c r="P8" i="7"/>
  <c r="P6" i="7"/>
  <c r="P33" i="7"/>
  <c r="P4" i="7"/>
  <c r="P34" i="7"/>
  <c r="P32" i="7"/>
  <c r="P37" i="7"/>
  <c r="P40" i="7"/>
  <c r="P35" i="7"/>
  <c r="P39" i="7"/>
  <c r="P36" i="7"/>
  <c r="P26" i="7"/>
  <c r="P41" i="7"/>
  <c r="P29" i="7"/>
  <c r="P22" i="7"/>
  <c r="P18" i="7"/>
  <c r="P19" i="7"/>
  <c r="P12" i="7"/>
  <c r="P25" i="7"/>
  <c r="P10" i="7"/>
  <c r="P14" i="7"/>
  <c r="P23" i="7"/>
  <c r="P13" i="7"/>
  <c r="P9" i="7"/>
  <c r="P17" i="7"/>
  <c r="P48" i="7"/>
  <c r="P47" i="7"/>
  <c r="P56" i="7"/>
  <c r="P58" i="7"/>
  <c r="P57" i="7"/>
  <c r="P42" i="7"/>
  <c r="P53" i="7"/>
  <c r="P51" i="7"/>
  <c r="P55" i="7"/>
  <c r="P60" i="7"/>
  <c r="P59" i="7"/>
  <c r="P54" i="7"/>
  <c r="P46" i="7"/>
  <c r="P49" i="7"/>
  <c r="P50" i="7"/>
  <c r="P44" i="7"/>
  <c r="P39" i="6"/>
  <c r="P13" i="6"/>
  <c r="P18" i="6"/>
  <c r="P7" i="6"/>
  <c r="P11" i="6"/>
  <c r="P14" i="6"/>
  <c r="P9" i="6"/>
  <c r="P3" i="6"/>
  <c r="P4" i="6"/>
  <c r="P36" i="6"/>
  <c r="P15" i="6"/>
  <c r="P6" i="6"/>
  <c r="P31" i="6"/>
  <c r="P16" i="6"/>
  <c r="P10" i="6"/>
  <c r="P30" i="6"/>
  <c r="P21" i="6"/>
  <c r="P19" i="6"/>
  <c r="P12" i="6"/>
  <c r="P5" i="6"/>
  <c r="R3" i="6"/>
  <c r="Q4" i="6"/>
  <c r="R2" i="6"/>
  <c r="P48" i="6"/>
  <c r="P47" i="6"/>
  <c r="P52" i="6"/>
  <c r="P58" i="6"/>
  <c r="P51" i="6"/>
  <c r="P57" i="6"/>
  <c r="P53" i="6"/>
  <c r="P44" i="6"/>
  <c r="P59" i="6"/>
  <c r="P45" i="6"/>
  <c r="P41" i="6"/>
  <c r="P37" i="6"/>
  <c r="P40" i="6"/>
  <c r="P25" i="6"/>
  <c r="P43" i="6"/>
  <c r="P26" i="6"/>
  <c r="P34" i="6"/>
  <c r="P42" i="6"/>
  <c r="P27" i="6"/>
  <c r="P23" i="6"/>
  <c r="P8" i="6"/>
  <c r="P22" i="6"/>
  <c r="P28" i="6"/>
  <c r="P33" i="6"/>
  <c r="P35" i="6"/>
  <c r="P20" i="6"/>
  <c r="P24" i="6"/>
  <c r="P54" i="6"/>
  <c r="P60" i="6"/>
  <c r="P49" i="6"/>
  <c r="P46" i="6"/>
  <c r="P56" i="6"/>
  <c r="P50" i="6"/>
  <c r="P32" i="6"/>
  <c r="P38" i="6"/>
  <c r="P29" i="6"/>
  <c r="P17" i="6"/>
  <c r="H4" i="4"/>
  <c r="G4" i="4"/>
  <c r="F4" i="4"/>
  <c r="H7" i="4"/>
  <c r="G7" i="4"/>
  <c r="F7" i="4"/>
  <c r="H2" i="4"/>
  <c r="G2" i="4"/>
  <c r="F2" i="4"/>
  <c r="H6" i="4"/>
  <c r="G6" i="4"/>
  <c r="F6" i="4"/>
  <c r="H5" i="4"/>
  <c r="G5" i="4"/>
  <c r="F5" i="4"/>
  <c r="H3" i="4"/>
  <c r="G3" i="4"/>
  <c r="F3" i="4"/>
  <c r="R4" i="6" l="1"/>
  <c r="Q5" i="6"/>
  <c r="R4" i="7"/>
  <c r="Q5" i="7"/>
  <c r="D9" i="3"/>
  <c r="E9" i="3"/>
  <c r="C9" i="3"/>
  <c r="C13" i="3"/>
  <c r="C12" i="3"/>
  <c r="D10" i="3"/>
  <c r="E10" i="3"/>
  <c r="C10" i="3"/>
  <c r="D11" i="3"/>
  <c r="E11" i="3"/>
  <c r="C11" i="3"/>
  <c r="B8" i="2"/>
  <c r="R5" i="7" l="1"/>
  <c r="Q6" i="7"/>
  <c r="R5" i="6"/>
  <c r="Q6" i="6"/>
  <c r="D3" i="1"/>
  <c r="D4" i="1"/>
  <c r="D5" i="1"/>
  <c r="D2" i="1"/>
  <c r="D7" i="1" l="1"/>
  <c r="R6" i="6"/>
  <c r="Q7" i="6"/>
  <c r="R6" i="7"/>
  <c r="Q7" i="7"/>
  <c r="R7" i="7" l="1"/>
  <c r="Q8" i="7"/>
  <c r="R7" i="6"/>
  <c r="Q8" i="6"/>
  <c r="R8" i="6" l="1"/>
  <c r="Q9" i="6"/>
  <c r="R8" i="7"/>
  <c r="Q9" i="7"/>
  <c r="R9" i="7" l="1"/>
  <c r="Q10" i="7"/>
  <c r="R9" i="6"/>
  <c r="Q10" i="6"/>
  <c r="R10" i="6" l="1"/>
  <c r="Q11" i="6"/>
  <c r="R10" i="7"/>
  <c r="Q11" i="7"/>
  <c r="R11" i="7" l="1"/>
  <c r="Q12" i="7"/>
  <c r="R11" i="6"/>
  <c r="Q12" i="6"/>
  <c r="R12" i="6" l="1"/>
  <c r="Q13" i="6"/>
  <c r="R12" i="7"/>
  <c r="Q13" i="7"/>
  <c r="R13" i="7" l="1"/>
  <c r="Q14" i="7"/>
  <c r="R13" i="6"/>
  <c r="Q14" i="6"/>
  <c r="R14" i="6" l="1"/>
  <c r="Q15" i="6"/>
  <c r="R14" i="7"/>
  <c r="Q15" i="7"/>
  <c r="R15" i="7" l="1"/>
  <c r="Q16" i="7"/>
  <c r="R15" i="6"/>
  <c r="Q16" i="6"/>
  <c r="R16" i="6" l="1"/>
  <c r="Q17" i="6"/>
  <c r="R16" i="7"/>
  <c r="Q17" i="7"/>
  <c r="R17" i="7" l="1"/>
  <c r="Q18" i="7"/>
  <c r="R17" i="6"/>
  <c r="Q18" i="6"/>
  <c r="R18" i="6" l="1"/>
  <c r="Q19" i="6"/>
  <c r="R18" i="7"/>
  <c r="Q19" i="7"/>
  <c r="R19" i="7" l="1"/>
  <c r="Q20" i="7"/>
  <c r="R19" i="6"/>
  <c r="Q20" i="6"/>
  <c r="R20" i="6" l="1"/>
  <c r="Q21" i="6"/>
  <c r="R20" i="7"/>
  <c r="Q21" i="7"/>
  <c r="R21" i="7" l="1"/>
  <c r="Q22" i="7"/>
  <c r="R21" i="6"/>
  <c r="Q22" i="6"/>
  <c r="R22" i="6" l="1"/>
  <c r="Q23" i="6"/>
  <c r="R22" i="7"/>
  <c r="Q23" i="7"/>
  <c r="R23" i="7" l="1"/>
  <c r="Q24" i="7"/>
  <c r="R23" i="6"/>
  <c r="Q24" i="6"/>
  <c r="R24" i="6" l="1"/>
  <c r="Q25" i="6"/>
  <c r="R24" i="7"/>
  <c r="Q25" i="7"/>
  <c r="R25" i="7" l="1"/>
  <c r="Q26" i="7"/>
  <c r="R25" i="6"/>
  <c r="Q26" i="6"/>
  <c r="R26" i="6" l="1"/>
  <c r="Q27" i="6"/>
  <c r="R26" i="7"/>
  <c r="Q27" i="7"/>
  <c r="R27" i="7" l="1"/>
  <c r="Q28" i="7"/>
  <c r="R27" i="6"/>
  <c r="Q28" i="6"/>
  <c r="R28" i="6" l="1"/>
  <c r="Q29" i="6"/>
  <c r="R28" i="7"/>
  <c r="Q29" i="7"/>
  <c r="R29" i="7" l="1"/>
  <c r="Q30" i="7"/>
  <c r="R29" i="6"/>
  <c r="Q30" i="6"/>
  <c r="R30" i="6" l="1"/>
  <c r="Q31" i="6"/>
  <c r="R30" i="7"/>
  <c r="Q31" i="7"/>
  <c r="R31" i="7" l="1"/>
  <c r="Q32" i="7"/>
  <c r="R31" i="6"/>
  <c r="Q32" i="6"/>
  <c r="R32" i="6" l="1"/>
  <c r="Q33" i="6"/>
  <c r="R32" i="7"/>
  <c r="Q33" i="7"/>
  <c r="R33" i="7" l="1"/>
  <c r="Q34" i="7"/>
  <c r="R33" i="6"/>
  <c r="Q34" i="6"/>
  <c r="R34" i="6" l="1"/>
  <c r="Q35" i="6"/>
  <c r="R34" i="7"/>
  <c r="Q35" i="7"/>
  <c r="R35" i="7" l="1"/>
  <c r="Q36" i="7"/>
  <c r="R35" i="6"/>
  <c r="Q36" i="6"/>
  <c r="R36" i="6" l="1"/>
  <c r="Q37" i="6"/>
  <c r="R36" i="7"/>
  <c r="Q37" i="7"/>
  <c r="R37" i="7" l="1"/>
  <c r="Q38" i="7"/>
  <c r="R37" i="6"/>
  <c r="Q38" i="6"/>
  <c r="R38" i="6" l="1"/>
  <c r="Q39" i="6"/>
  <c r="R38" i="7"/>
  <c r="Q39" i="7"/>
  <c r="R39" i="7" l="1"/>
  <c r="Q40" i="7"/>
  <c r="R39" i="6"/>
  <c r="Q40" i="6"/>
  <c r="R40" i="6" l="1"/>
  <c r="Q41" i="6"/>
  <c r="R40" i="7"/>
  <c r="Q41" i="7"/>
  <c r="R41" i="7" l="1"/>
  <c r="Q42" i="7"/>
  <c r="R41" i="6"/>
  <c r="Q42" i="6"/>
  <c r="R42" i="6" l="1"/>
  <c r="Q43" i="6"/>
  <c r="R42" i="7"/>
  <c r="Q43" i="7"/>
  <c r="R43" i="7" l="1"/>
  <c r="Q44" i="7"/>
  <c r="R43" i="6"/>
  <c r="Q44" i="6"/>
  <c r="R44" i="6" l="1"/>
  <c r="Q45" i="6"/>
  <c r="R44" i="7"/>
  <c r="Q45" i="7"/>
  <c r="R45" i="7" l="1"/>
  <c r="Q46" i="7"/>
  <c r="R45" i="6"/>
  <c r="Q46" i="6"/>
  <c r="R46" i="6" l="1"/>
  <c r="Q47" i="6"/>
  <c r="R46" i="7"/>
  <c r="Q47" i="7"/>
  <c r="R47" i="7" l="1"/>
  <c r="Q48" i="7"/>
  <c r="R47" i="6"/>
  <c r="Q48" i="6"/>
  <c r="R48" i="6" l="1"/>
  <c r="Q49" i="6"/>
  <c r="R48" i="7"/>
  <c r="Q49" i="7"/>
  <c r="R49" i="7" l="1"/>
  <c r="Q50" i="7"/>
  <c r="R49" i="6"/>
  <c r="Q50" i="6"/>
  <c r="R50" i="6" l="1"/>
  <c r="Q51" i="6"/>
  <c r="R50" i="7"/>
  <c r="Q51" i="7"/>
  <c r="R51" i="7" l="1"/>
  <c r="Q52" i="7"/>
  <c r="R51" i="6"/>
  <c r="Q52" i="6"/>
  <c r="R52" i="6" l="1"/>
  <c r="Q53" i="6"/>
  <c r="R52" i="7"/>
  <c r="Q53" i="7"/>
  <c r="R53" i="7" l="1"/>
  <c r="Q54" i="7"/>
  <c r="R53" i="6"/>
  <c r="Q54" i="6"/>
  <c r="R54" i="6" l="1"/>
  <c r="Q55" i="6"/>
  <c r="R54" i="7"/>
  <c r="Q55" i="7"/>
  <c r="R55" i="7" l="1"/>
  <c r="Q56" i="7"/>
  <c r="R55" i="6"/>
  <c r="Q56" i="6"/>
  <c r="R56" i="6" l="1"/>
  <c r="Q57" i="6"/>
  <c r="R56" i="7"/>
  <c r="Q57" i="7"/>
  <c r="R57" i="7" l="1"/>
  <c r="Q58" i="7"/>
  <c r="R57" i="6"/>
  <c r="Q58" i="6"/>
  <c r="R58" i="6" l="1"/>
  <c r="Q59" i="6"/>
  <c r="R58" i="7"/>
  <c r="Q59" i="7"/>
  <c r="R59" i="7" l="1"/>
  <c r="Q60" i="7"/>
  <c r="R60" i="7" s="1"/>
  <c r="R59" i="6"/>
  <c r="Q60" i="6"/>
  <c r="R60" i="6" s="1"/>
</calcChain>
</file>

<file path=xl/sharedStrings.xml><?xml version="1.0" encoding="utf-8"?>
<sst xmlns="http://schemas.openxmlformats.org/spreadsheetml/2006/main" count="295" uniqueCount="130">
  <si>
    <t>Side Door</t>
  </si>
  <si>
    <t xml:space="preserve">Product: </t>
  </si>
  <si>
    <t>Project</t>
  </si>
  <si>
    <t>0987</t>
  </si>
  <si>
    <t>Dennis</t>
  </si>
  <si>
    <t>0564</t>
  </si>
  <si>
    <t>0387</t>
  </si>
  <si>
    <t>0453</t>
  </si>
  <si>
    <t>Andrea</t>
  </si>
  <si>
    <t>0673</t>
  </si>
  <si>
    <t>0972</t>
  </si>
  <si>
    <t>Linda</t>
  </si>
  <si>
    <t>SUDU</t>
  </si>
  <si>
    <t>MSKU</t>
  </si>
  <si>
    <t>JLLU</t>
  </si>
  <si>
    <t>MNLU</t>
  </si>
  <si>
    <t>NYKE</t>
  </si>
  <si>
    <t>OCLU</t>
  </si>
  <si>
    <t>AJCU</t>
  </si>
  <si>
    <t>M.C.</t>
  </si>
  <si>
    <t>D.</t>
  </si>
  <si>
    <t>E.R.</t>
  </si>
  <si>
    <t>M.</t>
  </si>
  <si>
    <t>R.J.</t>
  </si>
  <si>
    <t>e-mail</t>
  </si>
  <si>
    <t>West</t>
  </si>
  <si>
    <t>Binder</t>
  </si>
  <si>
    <t>Anderson</t>
  </si>
  <si>
    <t>Paper</t>
  </si>
  <si>
    <t>Chan</t>
  </si>
  <si>
    <t>B.J.</t>
  </si>
  <si>
    <t>Container Type</t>
  </si>
  <si>
    <t>Subtotal</t>
  </si>
  <si>
    <t>Annual demand (tons) (D):</t>
  </si>
  <si>
    <t>Ordering costs (Co):</t>
  </si>
  <si>
    <t>Order quantity (per ton) (Q):</t>
  </si>
  <si>
    <t>Stock costs (per ton) (Cs)</t>
  </si>
  <si>
    <t>Safety stock (per ton) (Ss)</t>
  </si>
  <si>
    <t>Total costs</t>
  </si>
  <si>
    <t>Palmoil, type HQ-E</t>
  </si>
  <si>
    <t>Student no.</t>
  </si>
  <si>
    <t>Name</t>
  </si>
  <si>
    <t>Economics</t>
  </si>
  <si>
    <t>English</t>
  </si>
  <si>
    <t>Average</t>
  </si>
  <si>
    <t>Highest</t>
  </si>
  <si>
    <t>Lowest</t>
  </si>
  <si>
    <t>Avg. all courses</t>
  </si>
  <si>
    <t>Avg. Econ. + Proj.</t>
  </si>
  <si>
    <t>Lowest grade</t>
  </si>
  <si>
    <t>Highest grade</t>
  </si>
  <si>
    <t>Anne</t>
  </si>
  <si>
    <t>Peter</t>
  </si>
  <si>
    <t>Julia</t>
  </si>
  <si>
    <t>Maersk Container Repair</t>
  </si>
  <si>
    <t>Hourly Rate:</t>
  </si>
  <si>
    <t>Company</t>
  </si>
  <si>
    <t>Repair description</t>
  </si>
  <si>
    <t>Date</t>
  </si>
  <si>
    <t>Hours</t>
  </si>
  <si>
    <t>Labor</t>
  </si>
  <si>
    <t>Total</t>
  </si>
  <si>
    <t>Day</t>
  </si>
  <si>
    <t>Region</t>
  </si>
  <si>
    <t>Employee</t>
  </si>
  <si>
    <t>Item</t>
  </si>
  <si>
    <t>Central</t>
  </si>
  <si>
    <t>Brown</t>
  </si>
  <si>
    <t>Stylus</t>
  </si>
  <si>
    <t>Perez</t>
  </si>
  <si>
    <t>Bell</t>
  </si>
  <si>
    <t>Ballpoint &amp; Pencil</t>
  </si>
  <si>
    <t>East</t>
  </si>
  <si>
    <t>Gonzalez</t>
  </si>
  <si>
    <t>Pencil</t>
  </si>
  <si>
    <t>Turner</t>
  </si>
  <si>
    <t>Desk</t>
  </si>
  <si>
    <t>Adams</t>
  </si>
  <si>
    <t>Smith</t>
  </si>
  <si>
    <t>Plastic folder</t>
  </si>
  <si>
    <t>Item no.</t>
  </si>
  <si>
    <t>Selling price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</si>
  <si>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</si>
  <si>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</si>
  <si>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</si>
  <si>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</si>
  <si>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</si>
  <si>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</si>
  <si>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</si>
  <si>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</si>
  <si>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</si>
  <si>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</si>
  <si>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</si>
  <si>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</si>
  <si>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</si>
  <si>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Cum.Sales</t>
  </si>
  <si>
    <t>%Ann.Sales</t>
  </si>
  <si>
    <t>%Cum.Sales</t>
  </si>
  <si>
    <t>Garcia</t>
  </si>
  <si>
    <t>Jones</t>
  </si>
  <si>
    <t>Sanchez</t>
  </si>
  <si>
    <t>Green</t>
  </si>
  <si>
    <t>del Pilar</t>
  </si>
  <si>
    <t>Initials</t>
  </si>
  <si>
    <t>Surname</t>
  </si>
  <si>
    <t>Container no.</t>
  </si>
  <si>
    <t>Sales tax%</t>
  </si>
  <si>
    <t>Sales  tax</t>
  </si>
  <si>
    <t>Quantity</t>
  </si>
  <si>
    <t>Unit price</t>
  </si>
  <si>
    <t>Welding left hand door</t>
  </si>
  <si>
    <t>Repair roof</t>
  </si>
  <si>
    <t>Dents removal left side</t>
  </si>
  <si>
    <t>Strengthening bottom section</t>
  </si>
  <si>
    <t>New wooden floor</t>
  </si>
  <si>
    <t>New column rear left</t>
  </si>
  <si>
    <t>Replace right hand door</t>
  </si>
  <si>
    <t>Partial replacement rear side</t>
  </si>
  <si>
    <t>Repair right hand door</t>
  </si>
  <si>
    <t>Total:</t>
  </si>
  <si>
    <t>Uses (Number/Month)</t>
  </si>
  <si>
    <t>Rent/Month</t>
  </si>
  <si>
    <t>Dry Freight Container</t>
  </si>
  <si>
    <t>Tank Container</t>
  </si>
  <si>
    <t>Reefer Container</t>
  </si>
  <si>
    <t>Annual Turnover</t>
  </si>
  <si>
    <t>%Ann.Turnover</t>
  </si>
  <si>
    <t>Cum.Turnover</t>
  </si>
  <si>
    <t>%Cum.Turnover</t>
  </si>
  <si>
    <t>Grade point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</si>
</sst>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"/>
    <numFmt numFmtId="167" formatCode="0.0%"/>
    <numFmt numFmtId="168" formatCode="&quot;€&quot;\ #,##0.00_-"/>
    <numFmt numFmtId="169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49" fontId="0" fillId="0" borderId="0" xfId="0" applyNumberFormat="1"/>
    <xf numFmtId="166" fontId="0" fillId="0" borderId="0" xfId="0" applyNumberFormat="1"/>
    <xf numFmtId="2" fontId="0" fillId="0" borderId="0" xfId="0" applyNumberFormat="1"/>
    <xf numFmtId="1" fontId="0" fillId="0" borderId="0" xfId="0" applyNumberFormat="1"/>
    <xf numFmtId="0" fontId="4" fillId="0" borderId="0" xfId="0" applyFont="1"/>
    <xf numFmtId="167" fontId="0" fillId="0" borderId="0" xfId="0" applyNumberFormat="1"/>
    <xf numFmtId="14" fontId="0" fillId="0" borderId="0" xfId="0" applyNumberFormat="1"/>
    <xf numFmtId="0" fontId="5" fillId="0" borderId="0" xfId="0" applyFont="1"/>
    <xf numFmtId="168" fontId="0" fillId="0" borderId="0" xfId="0" applyNumberFormat="1"/>
    <xf numFmtId="10" fontId="0" fillId="0" borderId="0" xfId="2" applyNumberFormat="1" applyFont="1"/>
    <xf numFmtId="0" fontId="0" fillId="0" borderId="0" xfId="0" applyNumberFormat="1"/>
    <xf numFmtId="14" fontId="2" fillId="0" borderId="0" xfId="0" applyNumberFormat="1" applyFont="1"/>
    <xf numFmtId="0" fontId="0" fillId="0" borderId="0" xfId="0" applyAlignment="1">
      <alignment wrapText="1"/>
    </xf>
    <xf numFmtId="164" fontId="0" fillId="0" borderId="0" xfId="0" applyNumberFormat="1"/>
    <xf numFmtId="164" fontId="0" fillId="0" borderId="0" xfId="1" applyNumberFormat="1" applyFont="1"/>
    <xf numFmtId="0" fontId="5" fillId="0" borderId="0" xfId="3"/>
    <xf numFmtId="0" fontId="5" fillId="0" borderId="0" xfId="3" applyFill="1"/>
    <xf numFmtId="169" fontId="0" fillId="0" borderId="0" xfId="1" applyNumberFormat="1" applyFont="1"/>
    <xf numFmtId="169" fontId="0" fillId="0" borderId="0" xfId="0" applyNumberFormat="1"/>
    <xf numFmtId="169" fontId="2" fillId="0" borderId="0" xfId="0" applyNumberFormat="1" applyFont="1"/>
  </cellXfs>
  <cellStyles count="4">
    <cellStyle name="Procent" xfId="2" builtinId="5"/>
    <cellStyle name="Standaard" xfId="0" builtinId="0"/>
    <cellStyle name="Standaard 2" xfId="3" xr:uid="{00000000-0005-0000-0000-000003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/>
  </sheetViews>
  <sheetFormatPr defaultRowHeight="14.5" x14ac:dyDescent="0.35"/>
  <cols>
    <col min="1" max="1" width="19.1796875" customWidth="1"/>
    <col min="2" max="2" width="21.7265625" bestFit="1" customWidth="1"/>
    <col min="3" max="3" width="12" customWidth="1"/>
    <col min="4" max="4" width="10.54296875" bestFit="1" customWidth="1"/>
  </cols>
  <sheetData>
    <row r="1" spans="1:4" x14ac:dyDescent="0.35">
      <c r="A1" s="1" t="s">
        <v>31</v>
      </c>
      <c r="B1" s="1" t="s">
        <v>120</v>
      </c>
      <c r="C1" s="1" t="s">
        <v>121</v>
      </c>
      <c r="D1" s="1" t="s">
        <v>32</v>
      </c>
    </row>
    <row r="2" spans="1:4" x14ac:dyDescent="0.35">
      <c r="A2" t="s">
        <v>0</v>
      </c>
      <c r="B2">
        <v>45</v>
      </c>
      <c r="C2" s="17">
        <v>29.5</v>
      </c>
      <c r="D2" s="16">
        <f>B2*C2</f>
        <v>1327.5</v>
      </c>
    </row>
    <row r="3" spans="1:4" x14ac:dyDescent="0.35">
      <c r="A3" t="s">
        <v>122</v>
      </c>
      <c r="B3">
        <v>74</v>
      </c>
      <c r="C3" s="17">
        <v>26.25</v>
      </c>
      <c r="D3" s="16">
        <f t="shared" ref="D3:D5" si="0">B3*C3</f>
        <v>1942.5</v>
      </c>
    </row>
    <row r="4" spans="1:4" x14ac:dyDescent="0.35">
      <c r="A4" t="s">
        <v>123</v>
      </c>
      <c r="B4">
        <v>66</v>
      </c>
      <c r="C4" s="17">
        <v>41.8</v>
      </c>
      <c r="D4" s="16">
        <f t="shared" si="0"/>
        <v>2758.7999999999997</v>
      </c>
    </row>
    <row r="5" spans="1:4" x14ac:dyDescent="0.35">
      <c r="A5" t="s">
        <v>124</v>
      </c>
      <c r="B5">
        <v>14</v>
      </c>
      <c r="C5" s="17">
        <v>44.3</v>
      </c>
      <c r="D5" s="16">
        <f t="shared" si="0"/>
        <v>620.19999999999993</v>
      </c>
    </row>
    <row r="6" spans="1:4" x14ac:dyDescent="0.35">
      <c r="D6" s="16"/>
    </row>
    <row r="7" spans="1:4" x14ac:dyDescent="0.35">
      <c r="D7" s="16">
        <f>D2+D3+D4+D5</f>
        <v>6648.9999999999991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/>
  </sheetViews>
  <sheetFormatPr defaultRowHeight="14.5" x14ac:dyDescent="0.35"/>
  <cols>
    <col min="1" max="1" width="24.26953125" bestFit="1" customWidth="1"/>
    <col min="2" max="2" width="15.54296875" customWidth="1"/>
  </cols>
  <sheetData>
    <row r="1" spans="1:2" x14ac:dyDescent="0.35">
      <c r="A1" s="2" t="s">
        <v>1</v>
      </c>
      <c r="B1" s="2" t="s">
        <v>39</v>
      </c>
    </row>
    <row r="2" spans="1:2" x14ac:dyDescent="0.35">
      <c r="A2" s="2"/>
      <c r="B2" s="2"/>
    </row>
    <row r="3" spans="1:2" x14ac:dyDescent="0.35">
      <c r="A3" s="18" t="s">
        <v>33</v>
      </c>
      <c r="B3">
        <v>300000</v>
      </c>
    </row>
    <row r="4" spans="1:2" x14ac:dyDescent="0.35">
      <c r="A4" s="18" t="s">
        <v>34</v>
      </c>
      <c r="B4" s="17">
        <v>250</v>
      </c>
    </row>
    <row r="5" spans="1:2" x14ac:dyDescent="0.35">
      <c r="A5" s="18" t="s">
        <v>35</v>
      </c>
      <c r="B5">
        <v>100</v>
      </c>
    </row>
    <row r="6" spans="1:2" x14ac:dyDescent="0.35">
      <c r="A6" s="18" t="s">
        <v>36</v>
      </c>
      <c r="B6" s="17">
        <v>1250</v>
      </c>
    </row>
    <row r="7" spans="1:2" x14ac:dyDescent="0.35">
      <c r="A7" s="18" t="s">
        <v>37</v>
      </c>
      <c r="B7">
        <v>25000</v>
      </c>
    </row>
    <row r="8" spans="1:2" x14ac:dyDescent="0.35">
      <c r="A8" s="19" t="s">
        <v>38</v>
      </c>
      <c r="B8" s="16">
        <f>B3/B5*B4+(B5/2+B7)*B6</f>
        <v>32062500</v>
      </c>
    </row>
  </sheetData>
  <dataValidations count="1">
    <dataValidation type="decimal" operator="greaterThan" allowBlank="1" showInputMessage="1" showErrorMessage="1" errorTitle="Foutmelding" error="waarde moet groter zijn dan 0!" sqref="B5" xr:uid="{00000000-0002-0000-0100-000000000000}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"/>
  <sheetViews>
    <sheetView workbookViewId="0"/>
  </sheetViews>
  <sheetFormatPr defaultRowHeight="14.5" x14ac:dyDescent="0.35"/>
  <cols>
    <col min="1" max="1" width="11.26953125" bestFit="1" customWidth="1"/>
    <col min="2" max="2" width="16.54296875" customWidth="1"/>
    <col min="3" max="3" width="10.26953125" bestFit="1" customWidth="1"/>
    <col min="4" max="5" width="7.26953125" bestFit="1" customWidth="1"/>
  </cols>
  <sheetData>
    <row r="1" spans="1:5" x14ac:dyDescent="0.35">
      <c r="A1" s="1" t="s">
        <v>40</v>
      </c>
      <c r="B1" s="1" t="s">
        <v>41</v>
      </c>
      <c r="C1" s="1" t="s">
        <v>42</v>
      </c>
      <c r="D1" s="1" t="s">
        <v>43</v>
      </c>
      <c r="E1" s="1" t="s">
        <v>2</v>
      </c>
    </row>
    <row r="2" spans="1:5" x14ac:dyDescent="0.35">
      <c r="A2" s="3" t="s">
        <v>3</v>
      </c>
      <c r="B2" t="s">
        <v>4</v>
      </c>
      <c r="C2" s="4">
        <v>5</v>
      </c>
      <c r="D2" s="4">
        <v>4</v>
      </c>
      <c r="E2" s="4">
        <v>6</v>
      </c>
    </row>
    <row r="3" spans="1:5" x14ac:dyDescent="0.35">
      <c r="A3" s="3" t="s">
        <v>5</v>
      </c>
      <c r="B3" t="s">
        <v>53</v>
      </c>
      <c r="C3" s="4">
        <v>6</v>
      </c>
      <c r="D3" s="4">
        <v>5</v>
      </c>
      <c r="E3" s="4">
        <v>7</v>
      </c>
    </row>
    <row r="4" spans="1:5" x14ac:dyDescent="0.35">
      <c r="A4" s="3" t="s">
        <v>6</v>
      </c>
      <c r="B4" t="s">
        <v>52</v>
      </c>
      <c r="C4" s="4">
        <v>5</v>
      </c>
      <c r="D4" s="4">
        <v>6</v>
      </c>
      <c r="E4" s="4">
        <v>7</v>
      </c>
    </row>
    <row r="5" spans="1:5" x14ac:dyDescent="0.35">
      <c r="A5" s="3" t="s">
        <v>7</v>
      </c>
      <c r="B5" t="s">
        <v>8</v>
      </c>
      <c r="C5" s="4">
        <v>6</v>
      </c>
      <c r="D5" s="4">
        <v>6</v>
      </c>
      <c r="E5" s="4">
        <v>6</v>
      </c>
    </row>
    <row r="6" spans="1:5" x14ac:dyDescent="0.35">
      <c r="A6" s="3" t="s">
        <v>9</v>
      </c>
      <c r="B6" t="s">
        <v>51</v>
      </c>
      <c r="C6" s="4">
        <v>7</v>
      </c>
      <c r="D6" s="4">
        <v>8</v>
      </c>
      <c r="E6" s="4">
        <v>7</v>
      </c>
    </row>
    <row r="7" spans="1:5" x14ac:dyDescent="0.35">
      <c r="A7" s="3" t="s">
        <v>10</v>
      </c>
      <c r="B7" t="s">
        <v>11</v>
      </c>
      <c r="C7" s="4">
        <v>6</v>
      </c>
      <c r="D7" s="4">
        <v>4</v>
      </c>
      <c r="E7" s="4">
        <v>4</v>
      </c>
    </row>
    <row r="8" spans="1:5" x14ac:dyDescent="0.35">
      <c r="C8" s="4"/>
      <c r="E8" s="4"/>
    </row>
    <row r="9" spans="1:5" x14ac:dyDescent="0.35">
      <c r="B9" s="1" t="s">
        <v>44</v>
      </c>
      <c r="C9" s="5">
        <f>AVERAGE(C2:C7)</f>
        <v>5.833333333333333</v>
      </c>
      <c r="D9" s="5">
        <f t="shared" ref="D9:E9" si="0">AVERAGE(D2:D7)</f>
        <v>5.5</v>
      </c>
      <c r="E9" s="5">
        <f t="shared" si="0"/>
        <v>6.166666666666667</v>
      </c>
    </row>
    <row r="10" spans="1:5" x14ac:dyDescent="0.35">
      <c r="B10" s="1" t="s">
        <v>45</v>
      </c>
      <c r="C10">
        <f>MAX(C2:C7)</f>
        <v>7</v>
      </c>
      <c r="D10">
        <f t="shared" ref="D10:E10" si="1">MAX(D2:D7)</f>
        <v>8</v>
      </c>
      <c r="E10">
        <f t="shared" si="1"/>
        <v>7</v>
      </c>
    </row>
    <row r="11" spans="1:5" x14ac:dyDescent="0.35">
      <c r="B11" s="1" t="s">
        <v>46</v>
      </c>
      <c r="C11">
        <f>MIN(C2:C7)</f>
        <v>5</v>
      </c>
      <c r="D11">
        <f t="shared" ref="D11:E11" si="2">MIN(D2:D7)</f>
        <v>4</v>
      </c>
      <c r="E11">
        <f t="shared" si="2"/>
        <v>4</v>
      </c>
    </row>
    <row r="12" spans="1:5" x14ac:dyDescent="0.35">
      <c r="B12" s="1" t="s">
        <v>47</v>
      </c>
      <c r="C12" s="5">
        <f>AVERAGE(C2:E7)</f>
        <v>5.833333333333333</v>
      </c>
    </row>
    <row r="13" spans="1:5" x14ac:dyDescent="0.35">
      <c r="B13" s="1" t="s">
        <v>48</v>
      </c>
      <c r="C13" s="5">
        <f>AVERAGE(C2:C7,E2:E7)</f>
        <v>6</v>
      </c>
      <c r="E13" s="5"/>
    </row>
  </sheetData>
  <pageMargins left="0.7" right="0.7" top="0.75" bottom="0.75" header="0.3" footer="0.3"/>
  <ignoredErrors>
    <ignoredError sqref="A2: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"/>
  <sheetViews>
    <sheetView workbookViewId="0"/>
  </sheetViews>
  <sheetFormatPr defaultRowHeight="14.5" x14ac:dyDescent="0.35"/>
  <cols>
    <col min="1" max="1" width="11.26953125" bestFit="1" customWidth="1"/>
    <col min="2" max="2" width="10.81640625" bestFit="1" customWidth="1"/>
    <col min="3" max="3" width="10.26953125" bestFit="1" customWidth="1"/>
    <col min="4" max="5" width="7.26953125" bestFit="1" customWidth="1"/>
    <col min="6" max="6" width="19.26953125" bestFit="1" customWidth="1"/>
    <col min="7" max="7" width="12.7265625" bestFit="1" customWidth="1"/>
    <col min="8" max="8" width="13.26953125" bestFit="1" customWidth="1"/>
  </cols>
  <sheetData>
    <row r="1" spans="1:8" x14ac:dyDescent="0.35">
      <c r="A1" s="1" t="s">
        <v>40</v>
      </c>
      <c r="B1" s="1" t="s">
        <v>41</v>
      </c>
      <c r="C1" s="1" t="s">
        <v>42</v>
      </c>
      <c r="D1" s="1" t="s">
        <v>43</v>
      </c>
      <c r="E1" s="1" t="s">
        <v>2</v>
      </c>
      <c r="F1" s="1" t="s">
        <v>129</v>
      </c>
      <c r="G1" s="1" t="s">
        <v>49</v>
      </c>
      <c r="H1" s="1" t="s">
        <v>50</v>
      </c>
    </row>
    <row r="2" spans="1:8" x14ac:dyDescent="0.35">
      <c r="A2" s="3" t="s">
        <v>7</v>
      </c>
      <c r="B2" t="s">
        <v>8</v>
      </c>
      <c r="C2" s="4">
        <v>6</v>
      </c>
      <c r="D2" s="4">
        <v>6</v>
      </c>
      <c r="E2" s="4">
        <v>6</v>
      </c>
      <c r="F2" s="4">
        <f t="shared" ref="F2:F7" si="0">AVERAGE(C2:E2)</f>
        <v>6</v>
      </c>
      <c r="G2" s="4">
        <f t="shared" ref="G2:G7" si="1">MIN(C2:E2)</f>
        <v>6</v>
      </c>
      <c r="H2" s="4">
        <f t="shared" ref="H2:H7" si="2">MAX(C2:E2)</f>
        <v>6</v>
      </c>
    </row>
    <row r="3" spans="1:8" x14ac:dyDescent="0.35">
      <c r="A3" s="3" t="s">
        <v>3</v>
      </c>
      <c r="B3" t="s">
        <v>4</v>
      </c>
      <c r="C3" s="4">
        <v>5</v>
      </c>
      <c r="D3" s="4">
        <v>4</v>
      </c>
      <c r="E3" s="4">
        <v>6</v>
      </c>
      <c r="F3" s="4">
        <f t="shared" si="0"/>
        <v>5</v>
      </c>
      <c r="G3" s="4">
        <f t="shared" si="1"/>
        <v>4</v>
      </c>
      <c r="H3" s="4">
        <f t="shared" si="2"/>
        <v>6</v>
      </c>
    </row>
    <row r="4" spans="1:8" x14ac:dyDescent="0.35">
      <c r="A4" s="3" t="s">
        <v>10</v>
      </c>
      <c r="B4" t="s">
        <v>11</v>
      </c>
      <c r="C4" s="4">
        <v>6</v>
      </c>
      <c r="D4" s="4">
        <v>4</v>
      </c>
      <c r="E4" s="4">
        <v>4</v>
      </c>
      <c r="F4" s="4">
        <f t="shared" si="0"/>
        <v>4.666666666666667</v>
      </c>
      <c r="G4" s="4">
        <f t="shared" si="1"/>
        <v>4</v>
      </c>
      <c r="H4" s="4">
        <f t="shared" si="2"/>
        <v>6</v>
      </c>
    </row>
    <row r="5" spans="1:8" x14ac:dyDescent="0.35">
      <c r="A5" s="3" t="s">
        <v>5</v>
      </c>
      <c r="B5" t="s">
        <v>53</v>
      </c>
      <c r="C5" s="4">
        <v>6</v>
      </c>
      <c r="D5" s="4">
        <v>5</v>
      </c>
      <c r="E5" s="4">
        <v>7</v>
      </c>
      <c r="F5" s="4">
        <f t="shared" si="0"/>
        <v>6</v>
      </c>
      <c r="G5" s="4">
        <f t="shared" si="1"/>
        <v>5</v>
      </c>
      <c r="H5" s="4">
        <f t="shared" si="2"/>
        <v>7</v>
      </c>
    </row>
    <row r="6" spans="1:8" x14ac:dyDescent="0.35">
      <c r="A6" s="3" t="s">
        <v>6</v>
      </c>
      <c r="B6" t="s">
        <v>52</v>
      </c>
      <c r="C6" s="4">
        <v>5</v>
      </c>
      <c r="D6" s="4">
        <v>6</v>
      </c>
      <c r="E6" s="4">
        <v>7</v>
      </c>
      <c r="F6" s="4">
        <f t="shared" si="0"/>
        <v>6</v>
      </c>
      <c r="G6" s="4">
        <f t="shared" si="1"/>
        <v>5</v>
      </c>
      <c r="H6" s="4">
        <f t="shared" si="2"/>
        <v>7</v>
      </c>
    </row>
    <row r="7" spans="1:8" x14ac:dyDescent="0.35">
      <c r="A7" s="3" t="s">
        <v>9</v>
      </c>
      <c r="B7" t="s">
        <v>51</v>
      </c>
      <c r="C7" s="4">
        <v>7</v>
      </c>
      <c r="D7" s="4">
        <v>8</v>
      </c>
      <c r="E7" s="4">
        <v>7</v>
      </c>
      <c r="F7" s="4">
        <f t="shared" si="0"/>
        <v>7.333333333333333</v>
      </c>
      <c r="G7" s="4">
        <f t="shared" si="1"/>
        <v>7</v>
      </c>
      <c r="H7" s="4">
        <f t="shared" si="2"/>
        <v>8</v>
      </c>
    </row>
  </sheetData>
  <sortState ref="A2:H7">
    <sortCondition ref="H2:H7"/>
    <sortCondition ref="B2:B7"/>
  </sortState>
  <pageMargins left="0.7" right="0.7" top="0.75" bottom="0.75" header="0.3" footer="0.3"/>
  <ignoredErrors>
    <ignoredError sqref="A2:A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5"/>
  <sheetViews>
    <sheetView workbookViewId="0"/>
  </sheetViews>
  <sheetFormatPr defaultRowHeight="14.5" x14ac:dyDescent="0.35"/>
  <cols>
    <col min="1" max="1" width="11.54296875" customWidth="1"/>
    <col min="2" max="2" width="13.453125" bestFit="1" customWidth="1"/>
    <col min="3" max="3" width="28" bestFit="1" customWidth="1"/>
    <col min="4" max="4" width="9.453125" bestFit="1" customWidth="1"/>
    <col min="7" max="7" width="10" bestFit="1" customWidth="1"/>
  </cols>
  <sheetData>
    <row r="1" spans="1:8" ht="20" x14ac:dyDescent="0.4">
      <c r="A1" s="7" t="s">
        <v>54</v>
      </c>
    </row>
    <row r="3" spans="1:8" x14ac:dyDescent="0.35">
      <c r="A3" s="2" t="s">
        <v>106</v>
      </c>
      <c r="B3" s="8">
        <v>0.06</v>
      </c>
    </row>
    <row r="4" spans="1:8" x14ac:dyDescent="0.35">
      <c r="A4" s="2" t="s">
        <v>55</v>
      </c>
      <c r="B4" s="20">
        <v>60</v>
      </c>
    </row>
    <row r="6" spans="1:8" x14ac:dyDescent="0.35">
      <c r="A6" s="2" t="s">
        <v>56</v>
      </c>
      <c r="B6" s="2" t="s">
        <v>105</v>
      </c>
      <c r="C6" s="2" t="s">
        <v>57</v>
      </c>
      <c r="D6" s="2" t="s">
        <v>58</v>
      </c>
      <c r="E6" s="2" t="s">
        <v>59</v>
      </c>
      <c r="F6" s="2" t="s">
        <v>60</v>
      </c>
      <c r="G6" s="2" t="s">
        <v>107</v>
      </c>
      <c r="H6" s="2" t="s">
        <v>61</v>
      </c>
    </row>
    <row r="7" spans="1:8" x14ac:dyDescent="0.35">
      <c r="A7" t="s">
        <v>12</v>
      </c>
      <c r="B7">
        <v>8765417</v>
      </c>
      <c r="C7" t="s">
        <v>110</v>
      </c>
      <c r="D7" s="9">
        <v>43658</v>
      </c>
      <c r="E7" s="4">
        <v>1.5</v>
      </c>
      <c r="F7" s="20">
        <f>E7*$B$4</f>
        <v>90</v>
      </c>
      <c r="G7" s="21">
        <f>F7*$B$3</f>
        <v>5.3999999999999995</v>
      </c>
      <c r="H7" s="21">
        <f>F7+G7</f>
        <v>95.4</v>
      </c>
    </row>
    <row r="8" spans="1:8" x14ac:dyDescent="0.35">
      <c r="A8" s="10" t="s">
        <v>13</v>
      </c>
      <c r="B8">
        <v>4543212</v>
      </c>
      <c r="C8" t="s">
        <v>111</v>
      </c>
      <c r="D8" s="9">
        <v>43658</v>
      </c>
      <c r="E8" s="4">
        <v>4</v>
      </c>
      <c r="F8" s="20">
        <f t="shared" ref="F8:F15" si="0">E8*$B$4</f>
        <v>240</v>
      </c>
      <c r="G8" s="21">
        <f t="shared" ref="G8:G14" si="1">F8*$B$3</f>
        <v>14.399999999999999</v>
      </c>
      <c r="H8" s="21">
        <f t="shared" ref="H8:H15" si="2">F8+G8</f>
        <v>254.4</v>
      </c>
    </row>
    <row r="9" spans="1:8" x14ac:dyDescent="0.35">
      <c r="A9" s="10" t="s">
        <v>14</v>
      </c>
      <c r="B9">
        <v>9872340</v>
      </c>
      <c r="C9" t="s">
        <v>112</v>
      </c>
      <c r="D9" s="9">
        <v>43658</v>
      </c>
      <c r="E9" s="4">
        <v>2.5</v>
      </c>
      <c r="F9" s="20">
        <f t="shared" si="0"/>
        <v>150</v>
      </c>
      <c r="G9" s="21">
        <f t="shared" si="1"/>
        <v>9</v>
      </c>
      <c r="H9" s="21">
        <f t="shared" si="2"/>
        <v>159</v>
      </c>
    </row>
    <row r="10" spans="1:8" x14ac:dyDescent="0.35">
      <c r="A10" s="10" t="s">
        <v>15</v>
      </c>
      <c r="B10">
        <v>5548768</v>
      </c>
      <c r="C10" t="s">
        <v>113</v>
      </c>
      <c r="D10" s="9">
        <v>43658</v>
      </c>
      <c r="E10" s="4">
        <v>5</v>
      </c>
      <c r="F10" s="20">
        <f t="shared" si="0"/>
        <v>300</v>
      </c>
      <c r="G10" s="21">
        <f t="shared" si="1"/>
        <v>18</v>
      </c>
      <c r="H10" s="21">
        <f t="shared" si="2"/>
        <v>318</v>
      </c>
    </row>
    <row r="11" spans="1:8" x14ac:dyDescent="0.35">
      <c r="A11" s="10" t="s">
        <v>16</v>
      </c>
      <c r="B11">
        <v>9098125</v>
      </c>
      <c r="C11" t="s">
        <v>114</v>
      </c>
      <c r="D11" s="9">
        <v>43659</v>
      </c>
      <c r="E11" s="4">
        <v>3</v>
      </c>
      <c r="F11" s="20">
        <f t="shared" si="0"/>
        <v>180</v>
      </c>
      <c r="G11" s="21">
        <f t="shared" si="1"/>
        <v>10.799999999999999</v>
      </c>
      <c r="H11" s="21">
        <f t="shared" si="2"/>
        <v>190.8</v>
      </c>
    </row>
    <row r="12" spans="1:8" x14ac:dyDescent="0.35">
      <c r="A12" s="10" t="s">
        <v>13</v>
      </c>
      <c r="B12">
        <v>7761239</v>
      </c>
      <c r="C12" t="s">
        <v>115</v>
      </c>
      <c r="D12" s="9">
        <v>43659</v>
      </c>
      <c r="E12" s="4">
        <v>2.5</v>
      </c>
      <c r="F12" s="20">
        <f t="shared" si="0"/>
        <v>150</v>
      </c>
      <c r="G12" s="21">
        <f t="shared" si="1"/>
        <v>9</v>
      </c>
      <c r="H12" s="21">
        <f t="shared" si="2"/>
        <v>159</v>
      </c>
    </row>
    <row r="13" spans="1:8" x14ac:dyDescent="0.35">
      <c r="A13" s="10" t="s">
        <v>17</v>
      </c>
      <c r="B13">
        <v>4565539</v>
      </c>
      <c r="C13" t="s">
        <v>116</v>
      </c>
      <c r="D13" s="9">
        <v>43659</v>
      </c>
      <c r="E13" s="4">
        <v>1</v>
      </c>
      <c r="F13" s="20">
        <f t="shared" si="0"/>
        <v>60</v>
      </c>
      <c r="G13" s="21">
        <f t="shared" si="1"/>
        <v>3.5999999999999996</v>
      </c>
      <c r="H13" s="21">
        <f t="shared" si="2"/>
        <v>63.6</v>
      </c>
    </row>
    <row r="14" spans="1:8" x14ac:dyDescent="0.35">
      <c r="A14" s="10" t="s">
        <v>18</v>
      </c>
      <c r="B14">
        <v>1912314</v>
      </c>
      <c r="C14" t="s">
        <v>117</v>
      </c>
      <c r="D14" s="9">
        <v>43660</v>
      </c>
      <c r="E14" s="4">
        <v>1</v>
      </c>
      <c r="F14" s="20">
        <f t="shared" si="0"/>
        <v>60</v>
      </c>
      <c r="G14" s="21">
        <f t="shared" si="1"/>
        <v>3.5999999999999996</v>
      </c>
      <c r="H14" s="21">
        <f t="shared" si="2"/>
        <v>63.6</v>
      </c>
    </row>
    <row r="15" spans="1:8" x14ac:dyDescent="0.35">
      <c r="A15" s="10" t="s">
        <v>13</v>
      </c>
      <c r="B15">
        <v>5564328</v>
      </c>
      <c r="C15" t="s">
        <v>118</v>
      </c>
      <c r="D15" s="9">
        <v>43660</v>
      </c>
      <c r="E15" s="4">
        <v>1</v>
      </c>
      <c r="F15" s="20">
        <f t="shared" si="0"/>
        <v>60</v>
      </c>
      <c r="G15" s="21">
        <f>F15*$B$3</f>
        <v>3.5999999999999996</v>
      </c>
      <c r="H15" s="21">
        <f t="shared" si="2"/>
        <v>63.6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H53"/>
  <sheetViews>
    <sheetView workbookViewId="0"/>
  </sheetViews>
  <sheetFormatPr defaultRowHeight="14.5" x14ac:dyDescent="0.35"/>
  <cols>
    <col min="1" max="1" width="10.453125" style="9" bestFit="1" customWidth="1"/>
    <col min="2" max="2" width="11.453125" bestFit="1" customWidth="1"/>
    <col min="3" max="3" width="9.453125" bestFit="1" customWidth="1"/>
    <col min="4" max="4" width="11.7265625" bestFit="1" customWidth="1"/>
    <col min="5" max="5" width="15.453125" bestFit="1" customWidth="1"/>
    <col min="6" max="6" width="10" bestFit="1" customWidth="1"/>
    <col min="7" max="7" width="10.1796875" style="11" bestFit="1" customWidth="1"/>
    <col min="8" max="8" width="11.26953125" style="11" bestFit="1" customWidth="1"/>
  </cols>
  <sheetData>
    <row r="1" spans="1:8" x14ac:dyDescent="0.35">
      <c r="A1" s="14" t="s">
        <v>58</v>
      </c>
      <c r="B1" s="1" t="s">
        <v>62</v>
      </c>
      <c r="C1" s="1" t="s">
        <v>63</v>
      </c>
      <c r="D1" s="1" t="s">
        <v>64</v>
      </c>
      <c r="E1" s="1" t="s">
        <v>65</v>
      </c>
      <c r="F1" s="1" t="s">
        <v>108</v>
      </c>
      <c r="G1" s="22" t="s">
        <v>109</v>
      </c>
      <c r="H1" s="22" t="s">
        <v>32</v>
      </c>
    </row>
    <row r="2" spans="1:8" hidden="1" x14ac:dyDescent="0.35">
      <c r="A2" s="9">
        <v>43448</v>
      </c>
      <c r="B2" t="str">
        <f t="shared" ref="B2:B50" si="0">TEXT(A2,"dddd")</f>
        <v>vrijdag</v>
      </c>
      <c r="C2" t="s">
        <v>66</v>
      </c>
      <c r="D2" s="15" t="s">
        <v>67</v>
      </c>
      <c r="E2" t="s">
        <v>68</v>
      </c>
      <c r="F2">
        <v>46</v>
      </c>
      <c r="G2" s="21">
        <v>15.99</v>
      </c>
      <c r="H2" s="21">
        <f t="shared" ref="H2:H50" si="1">G2*F2</f>
        <v>735.54</v>
      </c>
    </row>
    <row r="3" spans="1:8" hidden="1" x14ac:dyDescent="0.35">
      <c r="A3" s="9">
        <v>43453</v>
      </c>
      <c r="B3" t="str">
        <f t="shared" si="0"/>
        <v>woensdag</v>
      </c>
      <c r="C3" t="s">
        <v>66</v>
      </c>
      <c r="D3" s="15" t="s">
        <v>67</v>
      </c>
      <c r="E3" t="s">
        <v>68</v>
      </c>
      <c r="F3">
        <v>700</v>
      </c>
      <c r="G3" s="21">
        <v>1.99</v>
      </c>
      <c r="H3" s="21">
        <f t="shared" si="1"/>
        <v>1393</v>
      </c>
    </row>
    <row r="4" spans="1:8" hidden="1" x14ac:dyDescent="0.35">
      <c r="A4" s="9">
        <v>43458</v>
      </c>
      <c r="B4" t="str">
        <f t="shared" si="0"/>
        <v>maandag</v>
      </c>
      <c r="C4" t="s">
        <v>25</v>
      </c>
      <c r="D4" s="15" t="s">
        <v>69</v>
      </c>
      <c r="E4" t="s">
        <v>26</v>
      </c>
      <c r="F4">
        <v>85</v>
      </c>
      <c r="G4" s="21">
        <v>19.989999999999998</v>
      </c>
      <c r="H4" s="21">
        <f t="shared" si="1"/>
        <v>1699.1499999999999</v>
      </c>
    </row>
    <row r="5" spans="1:8" hidden="1" x14ac:dyDescent="0.35">
      <c r="A5" s="9">
        <v>43463</v>
      </c>
      <c r="B5" t="str">
        <f t="shared" si="0"/>
        <v>zaterdag</v>
      </c>
      <c r="C5" t="s">
        <v>66</v>
      </c>
      <c r="D5" t="s">
        <v>70</v>
      </c>
      <c r="E5" t="s">
        <v>71</v>
      </c>
      <c r="F5">
        <v>62</v>
      </c>
      <c r="G5" s="21">
        <v>4.99</v>
      </c>
      <c r="H5" s="21">
        <f t="shared" si="1"/>
        <v>309.38</v>
      </c>
    </row>
    <row r="6" spans="1:8" x14ac:dyDescent="0.35">
      <c r="A6" s="9">
        <v>43468</v>
      </c>
      <c r="B6" t="str">
        <f t="shared" si="0"/>
        <v>donderdag</v>
      </c>
      <c r="C6" t="s">
        <v>72</v>
      </c>
      <c r="D6" t="s">
        <v>73</v>
      </c>
      <c r="E6" t="s">
        <v>74</v>
      </c>
      <c r="F6">
        <v>58</v>
      </c>
      <c r="G6" s="21">
        <v>19.989999999999998</v>
      </c>
      <c r="H6" s="21">
        <f t="shared" si="1"/>
        <v>1159.4199999999998</v>
      </c>
    </row>
    <row r="7" spans="1:8" x14ac:dyDescent="0.35">
      <c r="A7" s="9">
        <v>43473</v>
      </c>
      <c r="B7" t="str">
        <f t="shared" si="0"/>
        <v>dinsdag</v>
      </c>
      <c r="C7" t="s">
        <v>72</v>
      </c>
      <c r="D7" t="s">
        <v>27</v>
      </c>
      <c r="E7" t="s">
        <v>26</v>
      </c>
      <c r="F7">
        <v>10</v>
      </c>
      <c r="G7" s="21">
        <v>4.99</v>
      </c>
      <c r="H7" s="21">
        <f t="shared" si="1"/>
        <v>49.900000000000006</v>
      </c>
    </row>
    <row r="8" spans="1:8" x14ac:dyDescent="0.35">
      <c r="A8" s="9">
        <v>43477</v>
      </c>
      <c r="B8" t="str">
        <f t="shared" si="0"/>
        <v>zaterdag</v>
      </c>
      <c r="C8" t="s">
        <v>72</v>
      </c>
      <c r="D8" t="s">
        <v>27</v>
      </c>
      <c r="E8" t="s">
        <v>68</v>
      </c>
      <c r="F8">
        <v>19</v>
      </c>
      <c r="G8" s="21">
        <v>2.99</v>
      </c>
      <c r="H8" s="21">
        <f t="shared" si="1"/>
        <v>56.81</v>
      </c>
    </row>
    <row r="9" spans="1:8" x14ac:dyDescent="0.35">
      <c r="A9" s="9">
        <v>43483</v>
      </c>
      <c r="B9" t="str">
        <f t="shared" si="0"/>
        <v>vrijdag</v>
      </c>
      <c r="C9" t="s">
        <v>72</v>
      </c>
      <c r="D9" t="s">
        <v>27</v>
      </c>
      <c r="E9" t="s">
        <v>68</v>
      </c>
      <c r="F9">
        <v>6</v>
      </c>
      <c r="G9" s="21">
        <v>1.99</v>
      </c>
      <c r="H9" s="21">
        <f t="shared" si="1"/>
        <v>11.94</v>
      </c>
    </row>
    <row r="10" spans="1:8" hidden="1" x14ac:dyDescent="0.35">
      <c r="A10" s="9">
        <v>43488</v>
      </c>
      <c r="B10" t="str">
        <f t="shared" si="0"/>
        <v>woensdag</v>
      </c>
      <c r="C10" t="s">
        <v>66</v>
      </c>
      <c r="D10" t="s">
        <v>70</v>
      </c>
      <c r="E10" t="s">
        <v>71</v>
      </c>
      <c r="F10">
        <v>10</v>
      </c>
      <c r="G10" s="21">
        <v>4.99</v>
      </c>
      <c r="H10" s="21">
        <f t="shared" si="1"/>
        <v>49.900000000000006</v>
      </c>
    </row>
    <row r="11" spans="1:8" hidden="1" x14ac:dyDescent="0.35">
      <c r="A11" s="9">
        <v>43493</v>
      </c>
      <c r="B11" t="str">
        <f t="shared" si="0"/>
        <v>maandag</v>
      </c>
      <c r="C11" t="s">
        <v>25</v>
      </c>
      <c r="D11" t="s">
        <v>75</v>
      </c>
      <c r="E11" t="s">
        <v>28</v>
      </c>
      <c r="F11">
        <v>39</v>
      </c>
      <c r="G11" s="21">
        <v>1.99</v>
      </c>
      <c r="H11" s="21">
        <f t="shared" si="1"/>
        <v>77.61</v>
      </c>
    </row>
    <row r="12" spans="1:8" hidden="1" x14ac:dyDescent="0.35">
      <c r="A12" s="9">
        <v>43498</v>
      </c>
      <c r="B12" t="str">
        <f t="shared" si="0"/>
        <v>zaterdag</v>
      </c>
      <c r="C12" t="s">
        <v>25</v>
      </c>
      <c r="D12" t="s">
        <v>75</v>
      </c>
      <c r="E12" t="s">
        <v>26</v>
      </c>
      <c r="F12">
        <v>1</v>
      </c>
      <c r="G12" s="21">
        <v>8.99</v>
      </c>
      <c r="H12" s="21">
        <f t="shared" si="1"/>
        <v>8.99</v>
      </c>
    </row>
    <row r="13" spans="1:8" hidden="1" x14ac:dyDescent="0.35">
      <c r="A13" s="9">
        <v>43503</v>
      </c>
      <c r="B13" t="str">
        <f t="shared" si="0"/>
        <v>donderdag</v>
      </c>
      <c r="C13" t="s">
        <v>25</v>
      </c>
      <c r="D13" t="s">
        <v>75</v>
      </c>
      <c r="E13" t="s">
        <v>71</v>
      </c>
      <c r="F13">
        <v>80</v>
      </c>
      <c r="G13" s="21">
        <v>4.99</v>
      </c>
      <c r="H13" s="21">
        <f t="shared" si="1"/>
        <v>399.20000000000005</v>
      </c>
    </row>
    <row r="14" spans="1:8" hidden="1" x14ac:dyDescent="0.35">
      <c r="A14" s="9">
        <v>43508</v>
      </c>
      <c r="B14" t="str">
        <f t="shared" si="0"/>
        <v>dinsdag</v>
      </c>
      <c r="C14" t="s">
        <v>25</v>
      </c>
      <c r="D14" t="s">
        <v>75</v>
      </c>
      <c r="E14" t="s">
        <v>26</v>
      </c>
      <c r="F14">
        <v>51</v>
      </c>
      <c r="G14" s="21">
        <v>1.99</v>
      </c>
      <c r="H14" s="21">
        <f t="shared" si="1"/>
        <v>101.49</v>
      </c>
    </row>
    <row r="15" spans="1:8" hidden="1" x14ac:dyDescent="0.35">
      <c r="A15" s="9">
        <v>43512</v>
      </c>
      <c r="B15" t="str">
        <f t="shared" si="0"/>
        <v>zaterdag</v>
      </c>
      <c r="C15" t="s">
        <v>25</v>
      </c>
      <c r="D15" t="s">
        <v>75</v>
      </c>
      <c r="E15" t="s">
        <v>26</v>
      </c>
      <c r="F15">
        <v>10</v>
      </c>
      <c r="G15" s="21">
        <v>19.989999999999998</v>
      </c>
      <c r="H15" s="21">
        <f t="shared" si="1"/>
        <v>199.89999999999998</v>
      </c>
    </row>
    <row r="16" spans="1:8" hidden="1" x14ac:dyDescent="0.35">
      <c r="A16" s="9">
        <v>43518</v>
      </c>
      <c r="B16" t="str">
        <f t="shared" si="0"/>
        <v>vrijdag</v>
      </c>
      <c r="C16" t="s">
        <v>25</v>
      </c>
      <c r="D16" t="s">
        <v>75</v>
      </c>
      <c r="E16" t="s">
        <v>68</v>
      </c>
      <c r="F16">
        <v>15</v>
      </c>
      <c r="G16" s="21">
        <v>4.99</v>
      </c>
      <c r="H16" s="21">
        <f t="shared" si="1"/>
        <v>74.850000000000009</v>
      </c>
    </row>
    <row r="17" spans="1:8" hidden="1" x14ac:dyDescent="0.35">
      <c r="A17" s="9">
        <v>43523</v>
      </c>
      <c r="B17" t="str">
        <f t="shared" si="0"/>
        <v>woensdag</v>
      </c>
      <c r="C17" t="s">
        <v>25</v>
      </c>
      <c r="D17" t="s">
        <v>75</v>
      </c>
      <c r="E17" t="s">
        <v>76</v>
      </c>
      <c r="F17">
        <v>31</v>
      </c>
      <c r="G17" s="21">
        <v>125</v>
      </c>
      <c r="H17" s="21">
        <f t="shared" si="1"/>
        <v>3875</v>
      </c>
    </row>
    <row r="18" spans="1:8" hidden="1" x14ac:dyDescent="0.35">
      <c r="A18" s="9">
        <v>43528</v>
      </c>
      <c r="B18" t="str">
        <f t="shared" si="0"/>
        <v>maandag</v>
      </c>
      <c r="C18" t="s">
        <v>25</v>
      </c>
      <c r="D18" s="15" t="s">
        <v>69</v>
      </c>
      <c r="E18" t="s">
        <v>26</v>
      </c>
      <c r="F18">
        <v>61</v>
      </c>
      <c r="G18" s="21">
        <v>8.99</v>
      </c>
      <c r="H18" s="21">
        <f t="shared" si="1"/>
        <v>548.39</v>
      </c>
    </row>
    <row r="19" spans="1:8" hidden="1" x14ac:dyDescent="0.35">
      <c r="A19" s="9">
        <v>43533</v>
      </c>
      <c r="B19" t="str">
        <f t="shared" si="0"/>
        <v>zaterdag</v>
      </c>
      <c r="C19" t="s">
        <v>66</v>
      </c>
      <c r="D19" s="15" t="s">
        <v>67</v>
      </c>
      <c r="E19" t="s">
        <v>74</v>
      </c>
      <c r="F19">
        <v>90</v>
      </c>
      <c r="G19" s="21">
        <v>8.99</v>
      </c>
      <c r="H19" s="21">
        <f t="shared" si="1"/>
        <v>809.1</v>
      </c>
    </row>
    <row r="20" spans="1:8" x14ac:dyDescent="0.35">
      <c r="A20" s="9">
        <v>43538</v>
      </c>
      <c r="B20" t="str">
        <f t="shared" si="0"/>
        <v>donderdag</v>
      </c>
      <c r="C20" t="s">
        <v>72</v>
      </c>
      <c r="D20" t="s">
        <v>77</v>
      </c>
      <c r="E20" t="s">
        <v>74</v>
      </c>
      <c r="F20">
        <v>43</v>
      </c>
      <c r="G20" s="21">
        <v>19.989999999999998</v>
      </c>
      <c r="H20" s="21">
        <f t="shared" si="1"/>
        <v>859.56999999999994</v>
      </c>
    </row>
    <row r="21" spans="1:8" hidden="1" x14ac:dyDescent="0.35">
      <c r="A21" s="9">
        <v>43543</v>
      </c>
      <c r="B21" t="str">
        <f t="shared" si="0"/>
        <v>dinsdag</v>
      </c>
      <c r="C21" t="s">
        <v>25</v>
      </c>
      <c r="D21" s="15" t="s">
        <v>69</v>
      </c>
      <c r="E21" t="s">
        <v>68</v>
      </c>
      <c r="F21">
        <v>32</v>
      </c>
      <c r="G21" s="21">
        <v>4.99</v>
      </c>
      <c r="H21" s="21">
        <f t="shared" si="1"/>
        <v>159.68</v>
      </c>
    </row>
    <row r="22" spans="1:8" hidden="1" x14ac:dyDescent="0.35">
      <c r="A22" s="9">
        <v>43547</v>
      </c>
      <c r="B22" t="str">
        <f t="shared" si="0"/>
        <v>zaterdag</v>
      </c>
      <c r="C22" t="s">
        <v>25</v>
      </c>
      <c r="D22" t="s">
        <v>78</v>
      </c>
      <c r="E22" t="s">
        <v>68</v>
      </c>
      <c r="F22">
        <v>37</v>
      </c>
      <c r="G22" s="21">
        <v>1.29</v>
      </c>
      <c r="H22" s="21">
        <f t="shared" si="1"/>
        <v>47.730000000000004</v>
      </c>
    </row>
    <row r="23" spans="1:8" x14ac:dyDescent="0.35">
      <c r="A23" s="9">
        <v>43553</v>
      </c>
      <c r="B23" t="str">
        <f t="shared" si="0"/>
        <v>vrijdag</v>
      </c>
      <c r="C23" t="s">
        <v>72</v>
      </c>
      <c r="D23" t="s">
        <v>77</v>
      </c>
      <c r="E23" t="s">
        <v>68</v>
      </c>
      <c r="F23">
        <v>26</v>
      </c>
      <c r="G23" s="21">
        <v>15.99</v>
      </c>
      <c r="H23" s="21">
        <f t="shared" si="1"/>
        <v>415.74</v>
      </c>
    </row>
    <row r="24" spans="1:8" x14ac:dyDescent="0.35">
      <c r="A24" s="9">
        <v>43558</v>
      </c>
      <c r="B24" t="str">
        <f t="shared" si="0"/>
        <v>woensdag</v>
      </c>
      <c r="C24" t="s">
        <v>72</v>
      </c>
      <c r="D24" t="s">
        <v>73</v>
      </c>
      <c r="E24" t="s">
        <v>26</v>
      </c>
      <c r="F24">
        <v>79</v>
      </c>
      <c r="G24" s="21">
        <v>8.99</v>
      </c>
      <c r="H24" s="21">
        <f t="shared" si="1"/>
        <v>710.21</v>
      </c>
    </row>
    <row r="25" spans="1:8" hidden="1" x14ac:dyDescent="0.35">
      <c r="A25" s="9">
        <v>43563</v>
      </c>
      <c r="B25" t="str">
        <f t="shared" si="0"/>
        <v>maandag</v>
      </c>
      <c r="C25" t="s">
        <v>25</v>
      </c>
      <c r="D25" t="s">
        <v>78</v>
      </c>
      <c r="E25" t="s">
        <v>68</v>
      </c>
      <c r="F25">
        <v>72</v>
      </c>
      <c r="G25" s="21">
        <v>15</v>
      </c>
      <c r="H25" s="21">
        <f t="shared" si="1"/>
        <v>1080</v>
      </c>
    </row>
    <row r="26" spans="1:8" hidden="1" x14ac:dyDescent="0.35">
      <c r="A26" s="9">
        <v>43568</v>
      </c>
      <c r="B26" t="str">
        <f t="shared" si="0"/>
        <v>zaterdag</v>
      </c>
      <c r="C26" t="s">
        <v>66</v>
      </c>
      <c r="D26" s="15" t="s">
        <v>67</v>
      </c>
      <c r="E26" t="s">
        <v>68</v>
      </c>
      <c r="F26">
        <v>27</v>
      </c>
      <c r="G26" s="21">
        <v>4.99</v>
      </c>
      <c r="H26" s="21">
        <f t="shared" si="1"/>
        <v>134.73000000000002</v>
      </c>
    </row>
    <row r="27" spans="1:8" hidden="1" x14ac:dyDescent="0.35">
      <c r="A27" s="9">
        <v>43573</v>
      </c>
      <c r="B27" t="str">
        <f t="shared" si="0"/>
        <v>donderdag</v>
      </c>
      <c r="C27" t="s">
        <v>66</v>
      </c>
      <c r="D27" s="15" t="s">
        <v>67</v>
      </c>
      <c r="E27" t="s">
        <v>26</v>
      </c>
      <c r="F27">
        <v>5</v>
      </c>
      <c r="G27" s="21">
        <v>19.989999999999998</v>
      </c>
      <c r="H27" s="21">
        <f t="shared" si="1"/>
        <v>99.949999999999989</v>
      </c>
    </row>
    <row r="28" spans="1:8" hidden="1" x14ac:dyDescent="0.35">
      <c r="A28" s="9">
        <v>43578</v>
      </c>
      <c r="B28" t="str">
        <f t="shared" si="0"/>
        <v>dinsdag</v>
      </c>
      <c r="C28" t="s">
        <v>66</v>
      </c>
      <c r="D28" t="s">
        <v>70</v>
      </c>
      <c r="E28" t="s">
        <v>68</v>
      </c>
      <c r="F28">
        <v>59</v>
      </c>
      <c r="G28" s="21">
        <v>4.99</v>
      </c>
      <c r="H28" s="21">
        <f t="shared" si="1"/>
        <v>294.41000000000003</v>
      </c>
    </row>
    <row r="29" spans="1:8" x14ac:dyDescent="0.35">
      <c r="A29" s="9">
        <v>43582</v>
      </c>
      <c r="B29" t="str">
        <f t="shared" si="0"/>
        <v>zaterdag</v>
      </c>
      <c r="C29" t="s">
        <v>72</v>
      </c>
      <c r="D29" t="s">
        <v>73</v>
      </c>
      <c r="E29" t="s">
        <v>68</v>
      </c>
      <c r="F29">
        <v>41</v>
      </c>
      <c r="G29" s="21">
        <v>1.99</v>
      </c>
      <c r="H29" s="21">
        <f t="shared" si="1"/>
        <v>81.59</v>
      </c>
    </row>
    <row r="30" spans="1:8" hidden="1" x14ac:dyDescent="0.35">
      <c r="A30" s="9">
        <v>43588</v>
      </c>
      <c r="B30" t="str">
        <f t="shared" si="0"/>
        <v>vrijdag</v>
      </c>
      <c r="C30" t="s">
        <v>66</v>
      </c>
      <c r="D30" t="s">
        <v>70</v>
      </c>
      <c r="E30" t="s">
        <v>74</v>
      </c>
      <c r="F30">
        <v>85</v>
      </c>
      <c r="G30" s="21">
        <v>4.99</v>
      </c>
      <c r="H30" s="21">
        <f t="shared" si="1"/>
        <v>424.15000000000003</v>
      </c>
    </row>
    <row r="31" spans="1:8" x14ac:dyDescent="0.35">
      <c r="A31" s="9">
        <v>43593</v>
      </c>
      <c r="B31" t="str">
        <f t="shared" si="0"/>
        <v>woensdag</v>
      </c>
      <c r="C31" t="s">
        <v>72</v>
      </c>
      <c r="D31" t="s">
        <v>73</v>
      </c>
      <c r="E31" t="s">
        <v>68</v>
      </c>
      <c r="F31">
        <v>61</v>
      </c>
      <c r="G31" s="21">
        <v>1.29</v>
      </c>
      <c r="H31" s="21">
        <f t="shared" si="1"/>
        <v>78.69</v>
      </c>
    </row>
    <row r="32" spans="1:8" x14ac:dyDescent="0.35">
      <c r="A32" s="9">
        <v>43598</v>
      </c>
      <c r="B32" t="str">
        <f t="shared" si="0"/>
        <v>maandag</v>
      </c>
      <c r="C32" t="s">
        <v>72</v>
      </c>
      <c r="D32" t="s">
        <v>29</v>
      </c>
      <c r="E32" t="s">
        <v>26</v>
      </c>
      <c r="F32">
        <v>9</v>
      </c>
      <c r="G32" s="21">
        <v>8.99</v>
      </c>
      <c r="H32" s="21">
        <f t="shared" si="1"/>
        <v>80.91</v>
      </c>
    </row>
    <row r="33" spans="1:8" hidden="1" x14ac:dyDescent="0.35">
      <c r="A33" s="9">
        <v>43603</v>
      </c>
      <c r="B33" t="str">
        <f t="shared" si="0"/>
        <v>zaterdag</v>
      </c>
      <c r="C33" t="s">
        <v>25</v>
      </c>
      <c r="D33" s="15" t="s">
        <v>69</v>
      </c>
      <c r="E33" t="s">
        <v>76</v>
      </c>
      <c r="F33">
        <v>52</v>
      </c>
      <c r="G33" s="21">
        <v>125</v>
      </c>
      <c r="H33" s="21">
        <f t="shared" si="1"/>
        <v>6500</v>
      </c>
    </row>
    <row r="34" spans="1:8" ht="15" hidden="1" customHeight="1" x14ac:dyDescent="0.35">
      <c r="A34" s="9">
        <v>43608</v>
      </c>
      <c r="B34" t="str">
        <f t="shared" si="0"/>
        <v>donderdag</v>
      </c>
      <c r="C34" t="s">
        <v>66</v>
      </c>
      <c r="D34" s="15" t="s">
        <v>73</v>
      </c>
      <c r="E34" t="s">
        <v>68</v>
      </c>
      <c r="F34">
        <v>75</v>
      </c>
      <c r="G34" s="21">
        <v>4.99</v>
      </c>
      <c r="H34" s="21">
        <f t="shared" si="1"/>
        <v>374.25</v>
      </c>
    </row>
    <row r="35" spans="1:8" hidden="1" x14ac:dyDescent="0.35">
      <c r="A35" s="9">
        <v>43613</v>
      </c>
      <c r="B35" t="str">
        <f t="shared" si="0"/>
        <v>dinsdag</v>
      </c>
      <c r="C35" t="s">
        <v>25</v>
      </c>
      <c r="D35" s="15" t="s">
        <v>69</v>
      </c>
      <c r="E35" t="s">
        <v>68</v>
      </c>
      <c r="F35">
        <v>97</v>
      </c>
      <c r="G35" s="21">
        <v>12.49</v>
      </c>
      <c r="H35" s="21">
        <f t="shared" si="1"/>
        <v>1211.53</v>
      </c>
    </row>
    <row r="36" spans="1:8" hidden="1" x14ac:dyDescent="0.35">
      <c r="A36" s="9">
        <v>43617</v>
      </c>
      <c r="B36" t="str">
        <f t="shared" si="0"/>
        <v>zaterdag</v>
      </c>
      <c r="C36" t="s">
        <v>25</v>
      </c>
      <c r="D36" s="15" t="s">
        <v>69</v>
      </c>
      <c r="E36" t="s">
        <v>68</v>
      </c>
      <c r="F36">
        <v>86</v>
      </c>
      <c r="G36" s="21">
        <v>23.95</v>
      </c>
      <c r="H36" s="21">
        <f t="shared" si="1"/>
        <v>2059.6999999999998</v>
      </c>
    </row>
    <row r="37" spans="1:8" hidden="1" x14ac:dyDescent="0.35">
      <c r="A37" s="9">
        <v>43623</v>
      </c>
      <c r="B37" t="str">
        <f t="shared" si="0"/>
        <v>vrijdag</v>
      </c>
      <c r="C37" t="s">
        <v>25</v>
      </c>
      <c r="D37" t="s">
        <v>78</v>
      </c>
      <c r="E37" t="s">
        <v>76</v>
      </c>
      <c r="F37">
        <v>8</v>
      </c>
      <c r="G37" s="21">
        <v>275</v>
      </c>
      <c r="H37" s="21">
        <f t="shared" si="1"/>
        <v>2200</v>
      </c>
    </row>
    <row r="38" spans="1:8" x14ac:dyDescent="0.35">
      <c r="A38" s="9">
        <v>43628</v>
      </c>
      <c r="B38" t="str">
        <f t="shared" si="0"/>
        <v>woensdag</v>
      </c>
      <c r="C38" t="s">
        <v>72</v>
      </c>
      <c r="D38" t="s">
        <v>29</v>
      </c>
      <c r="E38" t="s">
        <v>68</v>
      </c>
      <c r="F38">
        <v>90</v>
      </c>
      <c r="G38" s="21">
        <v>1.29</v>
      </c>
      <c r="H38" s="21">
        <f t="shared" si="1"/>
        <v>116.10000000000001</v>
      </c>
    </row>
    <row r="39" spans="1:8" hidden="1" x14ac:dyDescent="0.35">
      <c r="A39" s="9">
        <v>43633</v>
      </c>
      <c r="B39" t="str">
        <f t="shared" si="0"/>
        <v>maandag</v>
      </c>
      <c r="C39" t="s">
        <v>25</v>
      </c>
      <c r="D39" t="s">
        <v>78</v>
      </c>
      <c r="E39" t="s">
        <v>74</v>
      </c>
      <c r="F39">
        <v>33</v>
      </c>
      <c r="G39" s="21">
        <v>1.99</v>
      </c>
      <c r="H39" s="21">
        <f t="shared" si="1"/>
        <v>65.67</v>
      </c>
    </row>
    <row r="40" spans="1:8" hidden="1" x14ac:dyDescent="0.35">
      <c r="A40" s="9">
        <v>43638</v>
      </c>
      <c r="B40" t="str">
        <f t="shared" si="0"/>
        <v>zaterdag</v>
      </c>
      <c r="C40" t="s">
        <v>25</v>
      </c>
      <c r="D40" t="s">
        <v>78</v>
      </c>
      <c r="E40" t="s">
        <v>26</v>
      </c>
      <c r="F40">
        <v>53</v>
      </c>
      <c r="G40" s="21">
        <v>19.989999999999998</v>
      </c>
      <c r="H40" s="21">
        <f t="shared" si="1"/>
        <v>1059.47</v>
      </c>
    </row>
    <row r="41" spans="1:8" x14ac:dyDescent="0.35">
      <c r="A41" s="9">
        <v>43643</v>
      </c>
      <c r="B41" t="str">
        <f t="shared" si="0"/>
        <v>donderdag</v>
      </c>
      <c r="C41" t="s">
        <v>72</v>
      </c>
      <c r="D41" t="s">
        <v>73</v>
      </c>
      <c r="E41" t="s">
        <v>68</v>
      </c>
      <c r="F41">
        <v>25</v>
      </c>
      <c r="G41" s="21">
        <v>1.29</v>
      </c>
      <c r="H41" s="21">
        <f t="shared" si="1"/>
        <v>32.25</v>
      </c>
    </row>
    <row r="42" spans="1:8" hidden="1" x14ac:dyDescent="0.35">
      <c r="A42" s="9">
        <v>43648</v>
      </c>
      <c r="B42" t="str">
        <f t="shared" si="0"/>
        <v>dinsdag</v>
      </c>
      <c r="C42" t="s">
        <v>66</v>
      </c>
      <c r="D42" t="s">
        <v>70</v>
      </c>
      <c r="E42" t="s">
        <v>26</v>
      </c>
      <c r="F42">
        <v>87</v>
      </c>
      <c r="G42" s="21">
        <v>4.99</v>
      </c>
      <c r="H42" s="21">
        <f t="shared" si="1"/>
        <v>434.13</v>
      </c>
    </row>
    <row r="43" spans="1:8" hidden="1" x14ac:dyDescent="0.35">
      <c r="A43" s="9">
        <v>43652</v>
      </c>
      <c r="B43" t="str">
        <f t="shared" si="0"/>
        <v>zaterdag</v>
      </c>
      <c r="C43" t="s">
        <v>66</v>
      </c>
      <c r="D43" t="s">
        <v>70</v>
      </c>
      <c r="E43" t="s">
        <v>26</v>
      </c>
      <c r="F43">
        <v>95</v>
      </c>
      <c r="G43" s="21">
        <v>19.989999999999998</v>
      </c>
      <c r="H43" s="21">
        <f t="shared" si="1"/>
        <v>1899.05</v>
      </c>
    </row>
    <row r="44" spans="1:8" x14ac:dyDescent="0.35">
      <c r="A44" s="9">
        <v>43658</v>
      </c>
      <c r="B44" t="str">
        <f t="shared" si="0"/>
        <v>vrijdag</v>
      </c>
      <c r="C44" t="s">
        <v>72</v>
      </c>
      <c r="D44" t="s">
        <v>73</v>
      </c>
      <c r="E44" t="s">
        <v>26</v>
      </c>
      <c r="F44">
        <v>68</v>
      </c>
      <c r="G44" s="21">
        <v>4.99</v>
      </c>
      <c r="H44" s="21">
        <f t="shared" si="1"/>
        <v>339.32</v>
      </c>
    </row>
    <row r="45" spans="1:8" x14ac:dyDescent="0.35">
      <c r="A45" s="9">
        <v>43663</v>
      </c>
      <c r="B45" t="str">
        <f t="shared" si="0"/>
        <v>woensdag</v>
      </c>
      <c r="C45" t="s">
        <v>72</v>
      </c>
      <c r="D45" t="s">
        <v>73</v>
      </c>
      <c r="E45" t="s">
        <v>26</v>
      </c>
      <c r="F45">
        <v>19</v>
      </c>
      <c r="G45" s="21">
        <v>4.99</v>
      </c>
      <c r="H45" s="21">
        <f t="shared" si="1"/>
        <v>94.81</v>
      </c>
    </row>
    <row r="46" spans="1:8" x14ac:dyDescent="0.35">
      <c r="A46" s="9">
        <v>43668</v>
      </c>
      <c r="B46" t="str">
        <f t="shared" si="0"/>
        <v>maandag</v>
      </c>
      <c r="C46" t="s">
        <v>72</v>
      </c>
      <c r="D46" t="s">
        <v>73</v>
      </c>
      <c r="E46" t="s">
        <v>79</v>
      </c>
      <c r="F46">
        <v>19</v>
      </c>
      <c r="G46" s="21">
        <v>5.99</v>
      </c>
      <c r="H46" s="21">
        <f t="shared" si="1"/>
        <v>113.81</v>
      </c>
    </row>
    <row r="47" spans="1:8" x14ac:dyDescent="0.35">
      <c r="A47" s="9">
        <v>43673</v>
      </c>
      <c r="B47" t="str">
        <f t="shared" si="0"/>
        <v>zaterdag</v>
      </c>
      <c r="C47" t="s">
        <v>72</v>
      </c>
      <c r="D47" t="s">
        <v>73</v>
      </c>
      <c r="E47" t="s">
        <v>79</v>
      </c>
      <c r="F47">
        <v>19</v>
      </c>
      <c r="G47" s="21">
        <v>5.99</v>
      </c>
      <c r="H47" s="21">
        <f t="shared" si="1"/>
        <v>113.81</v>
      </c>
    </row>
    <row r="48" spans="1:8" x14ac:dyDescent="0.35">
      <c r="A48" s="9">
        <v>43678</v>
      </c>
      <c r="B48" t="str">
        <f t="shared" si="0"/>
        <v>donderdag</v>
      </c>
      <c r="C48" t="s">
        <v>72</v>
      </c>
      <c r="D48" t="s">
        <v>73</v>
      </c>
      <c r="E48" t="s">
        <v>26</v>
      </c>
      <c r="F48">
        <v>19</v>
      </c>
      <c r="G48" s="21">
        <v>4.99</v>
      </c>
      <c r="H48" s="21">
        <f t="shared" si="1"/>
        <v>94.81</v>
      </c>
    </row>
    <row r="49" spans="1:8" x14ac:dyDescent="0.35">
      <c r="A49" s="9">
        <v>43683</v>
      </c>
      <c r="B49" t="str">
        <f t="shared" si="0"/>
        <v>dinsdag</v>
      </c>
      <c r="C49" t="s">
        <v>72</v>
      </c>
      <c r="D49" t="s">
        <v>73</v>
      </c>
      <c r="E49" t="s">
        <v>26</v>
      </c>
      <c r="F49">
        <v>19</v>
      </c>
      <c r="G49" s="21">
        <v>4.99</v>
      </c>
      <c r="H49" s="21">
        <f t="shared" si="1"/>
        <v>94.81</v>
      </c>
    </row>
    <row r="50" spans="1:8" x14ac:dyDescent="0.35">
      <c r="A50" s="9">
        <v>43687</v>
      </c>
      <c r="B50" t="str">
        <f t="shared" si="0"/>
        <v>zaterdag</v>
      </c>
      <c r="C50" t="s">
        <v>72</v>
      </c>
      <c r="D50" t="s">
        <v>73</v>
      </c>
      <c r="E50" t="s">
        <v>26</v>
      </c>
      <c r="F50">
        <v>19</v>
      </c>
      <c r="G50" s="21">
        <v>4.99</v>
      </c>
      <c r="H50" s="21">
        <f t="shared" si="1"/>
        <v>94.81</v>
      </c>
    </row>
    <row r="52" spans="1:8" x14ac:dyDescent="0.35">
      <c r="F52">
        <f>SUBTOTAL(5,F2:F50)</f>
        <v>6</v>
      </c>
      <c r="H52" s="21">
        <f>SUBTOTAL(9,H2:H50)</f>
        <v>4599.3100000000022</v>
      </c>
    </row>
    <row r="53" spans="1:8" x14ac:dyDescent="0.35">
      <c r="F53">
        <f>SUBTOTAL(4,F2:F50)</f>
        <v>90</v>
      </c>
      <c r="H53" s="21">
        <f>SUBTOTAL(1,H2:H50)</f>
        <v>242.06894736842116</v>
      </c>
    </row>
  </sheetData>
  <autoFilter ref="C1:C53" xr:uid="{542D461C-B265-46EF-8412-A30C37585662}">
    <filterColumn colId="0">
      <filters blank="1">
        <filter val="East"/>
      </filters>
    </filterColumn>
  </autoFilter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62"/>
  <sheetViews>
    <sheetView workbookViewId="0"/>
  </sheetViews>
  <sheetFormatPr defaultRowHeight="14.5" x14ac:dyDescent="0.35"/>
  <cols>
    <col min="1" max="1" width="8.453125" bestFit="1" customWidth="1"/>
    <col min="2" max="2" width="11.81640625" bestFit="1" customWidth="1"/>
    <col min="3" max="3" width="9.81640625" bestFit="1" customWidth="1"/>
    <col min="4" max="4" width="10.1796875" bestFit="1" customWidth="1"/>
    <col min="5" max="5" width="10.26953125" bestFit="1" customWidth="1"/>
    <col min="6" max="6" width="10" customWidth="1"/>
    <col min="7" max="7" width="10.1796875" bestFit="1" customWidth="1"/>
    <col min="8" max="8" width="10.54296875" bestFit="1" customWidth="1"/>
    <col min="9" max="9" width="9.81640625" bestFit="1" customWidth="1"/>
    <col min="10" max="10" width="10.26953125" bestFit="1" customWidth="1"/>
    <col min="11" max="11" width="10.26953125" customWidth="1"/>
    <col min="12" max="13" width="10" bestFit="1" customWidth="1"/>
    <col min="14" max="14" width="9.81640625" bestFit="1" customWidth="1"/>
    <col min="15" max="15" width="12.26953125" bestFit="1" customWidth="1"/>
    <col min="16" max="16" width="11.26953125" bestFit="1" customWidth="1"/>
    <col min="17" max="17" width="10.1796875" bestFit="1" customWidth="1"/>
    <col min="18" max="18" width="11.7265625" bestFit="1" customWidth="1"/>
  </cols>
  <sheetData>
    <row r="1" spans="1:18" x14ac:dyDescent="0.35">
      <c r="A1" s="6" t="s">
        <v>80</v>
      </c>
      <c r="B1" s="6" t="s">
        <v>81</v>
      </c>
      <c r="C1" s="6" t="s">
        <v>82</v>
      </c>
      <c r="D1" s="6" t="s">
        <v>83</v>
      </c>
      <c r="E1" s="6" t="s">
        <v>84</v>
      </c>
      <c r="F1" s="6" t="s">
        <v>85</v>
      </c>
      <c r="G1" s="6" t="s">
        <v>86</v>
      </c>
      <c r="H1" s="6" t="s">
        <v>87</v>
      </c>
      <c r="I1" s="6" t="s">
        <v>88</v>
      </c>
      <c r="J1" s="6" t="s">
        <v>89</v>
      </c>
      <c r="K1" s="6" t="s">
        <v>90</v>
      </c>
      <c r="L1" s="6" t="s">
        <v>91</v>
      </c>
      <c r="M1" s="6" t="s">
        <v>92</v>
      </c>
      <c r="N1" s="6" t="s">
        <v>93</v>
      </c>
      <c r="O1" s="6" t="s">
        <v>94</v>
      </c>
      <c r="P1" s="6" t="s">
        <v>96</v>
      </c>
      <c r="Q1" s="6" t="s">
        <v>95</v>
      </c>
      <c r="R1" s="6" t="s">
        <v>97</v>
      </c>
    </row>
    <row r="2" spans="1:18" x14ac:dyDescent="0.35">
      <c r="A2" s="6">
        <v>28782</v>
      </c>
      <c r="B2" s="6">
        <v>460</v>
      </c>
      <c r="C2" s="6">
        <v>562</v>
      </c>
      <c r="D2" s="6">
        <v>711</v>
      </c>
      <c r="E2" s="6">
        <v>619</v>
      </c>
      <c r="F2" s="6">
        <v>721</v>
      </c>
      <c r="G2" s="6">
        <v>409</v>
      </c>
      <c r="H2" s="6">
        <v>695</v>
      </c>
      <c r="I2" s="6">
        <v>773</v>
      </c>
      <c r="J2" s="6">
        <v>732</v>
      </c>
      <c r="K2" s="6">
        <v>516</v>
      </c>
      <c r="L2" s="6">
        <v>609</v>
      </c>
      <c r="M2" s="6">
        <v>726</v>
      </c>
      <c r="N2" s="6">
        <v>636</v>
      </c>
      <c r="O2" s="6">
        <f t="shared" ref="O2:O33" si="0">SUM(C2:N2)</f>
        <v>7709</v>
      </c>
      <c r="P2" s="12">
        <f>O2/$O$62</f>
        <v>0.21591418328478601</v>
      </c>
      <c r="Q2" s="13">
        <f>O2</f>
        <v>7709</v>
      </c>
      <c r="R2" s="12">
        <f>Q2/$O$62</f>
        <v>0.21591418328478601</v>
      </c>
    </row>
    <row r="3" spans="1:18" x14ac:dyDescent="0.35">
      <c r="A3" s="6">
        <v>20357</v>
      </c>
      <c r="B3" s="6">
        <v>800</v>
      </c>
      <c r="C3" s="6">
        <v>9</v>
      </c>
      <c r="D3" s="6">
        <v>320</v>
      </c>
      <c r="E3" s="6">
        <v>290</v>
      </c>
      <c r="F3" s="6">
        <v>400</v>
      </c>
      <c r="G3" s="6">
        <v>389</v>
      </c>
      <c r="H3" s="6">
        <v>300</v>
      </c>
      <c r="I3" s="6">
        <v>299</v>
      </c>
      <c r="J3" s="6">
        <v>400</v>
      </c>
      <c r="K3" s="6">
        <v>421</v>
      </c>
      <c r="L3" s="6">
        <v>480</v>
      </c>
      <c r="M3" s="6">
        <v>399</v>
      </c>
      <c r="N3" s="6">
        <v>401</v>
      </c>
      <c r="O3" s="6">
        <f t="shared" si="0"/>
        <v>4108</v>
      </c>
      <c r="P3" s="12">
        <f t="shared" ref="P3:P60" si="1">O3/$O$62</f>
        <v>0.11505713645529912</v>
      </c>
      <c r="Q3" s="13">
        <f>Q2+O3</f>
        <v>11817</v>
      </c>
      <c r="R3" s="12">
        <f t="shared" ref="R3:R60" si="2">Q3/$O$62</f>
        <v>0.33097131974008515</v>
      </c>
    </row>
    <row r="4" spans="1:18" x14ac:dyDescent="0.35">
      <c r="A4" s="6">
        <v>20051</v>
      </c>
      <c r="B4" s="6">
        <v>1250</v>
      </c>
      <c r="C4" s="6">
        <v>214</v>
      </c>
      <c r="D4" s="6">
        <v>120</v>
      </c>
      <c r="E4" s="6">
        <v>275</v>
      </c>
      <c r="F4" s="6">
        <v>150</v>
      </c>
      <c r="G4" s="6">
        <v>152</v>
      </c>
      <c r="H4" s="6">
        <v>320</v>
      </c>
      <c r="I4" s="6">
        <v>230</v>
      </c>
      <c r="J4" s="6">
        <v>320</v>
      </c>
      <c r="K4" s="6">
        <v>250</v>
      </c>
      <c r="L4" s="6">
        <v>345</v>
      </c>
      <c r="M4" s="6">
        <v>350</v>
      </c>
      <c r="N4" s="6">
        <v>299</v>
      </c>
      <c r="O4" s="6">
        <f t="shared" si="0"/>
        <v>3025</v>
      </c>
      <c r="P4" s="12">
        <f t="shared" si="1"/>
        <v>8.472440062738068E-2</v>
      </c>
      <c r="Q4" s="13">
        <f t="shared" ref="Q4:Q60" si="3">Q3+O4</f>
        <v>14842</v>
      </c>
      <c r="R4" s="12">
        <f t="shared" si="2"/>
        <v>0.41569572036746583</v>
      </c>
    </row>
    <row r="5" spans="1:18" x14ac:dyDescent="0.35">
      <c r="A5" s="6">
        <v>20491</v>
      </c>
      <c r="B5" s="6">
        <v>434</v>
      </c>
      <c r="C5" s="6">
        <v>3</v>
      </c>
      <c r="D5" s="6">
        <v>17</v>
      </c>
      <c r="E5" s="6">
        <v>389</v>
      </c>
      <c r="F5" s="6">
        <v>1</v>
      </c>
      <c r="G5" s="6">
        <v>5</v>
      </c>
      <c r="H5" s="6">
        <v>456</v>
      </c>
      <c r="I5" s="6">
        <v>16</v>
      </c>
      <c r="J5" s="6">
        <v>0</v>
      </c>
      <c r="K5" s="6">
        <v>356</v>
      </c>
      <c r="L5" s="6">
        <v>0</v>
      </c>
      <c r="M5" s="6">
        <v>1</v>
      </c>
      <c r="N5" s="6">
        <v>3</v>
      </c>
      <c r="O5" s="6">
        <f t="shared" si="0"/>
        <v>1247</v>
      </c>
      <c r="P5" s="12">
        <f t="shared" si="1"/>
        <v>3.4926058704907011E-2</v>
      </c>
      <c r="Q5" s="13">
        <f t="shared" si="3"/>
        <v>16089</v>
      </c>
      <c r="R5" s="12">
        <f t="shared" si="2"/>
        <v>0.45062177907237283</v>
      </c>
    </row>
    <row r="6" spans="1:18" x14ac:dyDescent="0.35">
      <c r="A6" s="6">
        <v>22170</v>
      </c>
      <c r="B6" s="6">
        <v>1250</v>
      </c>
      <c r="C6" s="6">
        <v>0</v>
      </c>
      <c r="D6" s="6">
        <v>0</v>
      </c>
      <c r="E6" s="6">
        <v>5</v>
      </c>
      <c r="F6" s="6">
        <v>23</v>
      </c>
      <c r="G6" s="6">
        <v>678</v>
      </c>
      <c r="H6" s="6">
        <v>450</v>
      </c>
      <c r="I6" s="6">
        <v>34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f t="shared" si="0"/>
        <v>1190</v>
      </c>
      <c r="P6" s="12">
        <f t="shared" si="1"/>
        <v>3.332959892449025E-2</v>
      </c>
      <c r="Q6" s="13">
        <f t="shared" si="3"/>
        <v>17279</v>
      </c>
      <c r="R6" s="12">
        <f t="shared" si="2"/>
        <v>0.48395137799686311</v>
      </c>
    </row>
    <row r="7" spans="1:18" x14ac:dyDescent="0.35">
      <c r="A7" s="6">
        <v>22169</v>
      </c>
      <c r="B7" s="6">
        <v>1060</v>
      </c>
      <c r="C7" s="6">
        <v>103</v>
      </c>
      <c r="D7" s="6">
        <v>87</v>
      </c>
      <c r="E7" s="6">
        <v>99</v>
      </c>
      <c r="F7" s="6">
        <v>102</v>
      </c>
      <c r="G7" s="6">
        <v>80</v>
      </c>
      <c r="H7" s="6">
        <v>70</v>
      </c>
      <c r="I7" s="6">
        <v>60</v>
      </c>
      <c r="J7" s="6">
        <v>78</v>
      </c>
      <c r="K7" s="6">
        <v>89</v>
      </c>
      <c r="L7" s="6">
        <v>67</v>
      </c>
      <c r="M7" s="6">
        <v>76</v>
      </c>
      <c r="N7" s="6">
        <v>85</v>
      </c>
      <c r="O7" s="6">
        <f t="shared" si="0"/>
        <v>996</v>
      </c>
      <c r="P7" s="12">
        <f t="shared" si="1"/>
        <v>2.789603405780865E-2</v>
      </c>
      <c r="Q7" s="13">
        <f t="shared" si="3"/>
        <v>18275</v>
      </c>
      <c r="R7" s="12">
        <f t="shared" si="2"/>
        <v>0.51184741205467177</v>
      </c>
    </row>
    <row r="8" spans="1:18" x14ac:dyDescent="0.35">
      <c r="A8" s="6">
        <v>44632</v>
      </c>
      <c r="B8" s="6">
        <v>1342</v>
      </c>
      <c r="C8" s="6">
        <v>2</v>
      </c>
      <c r="D8" s="6">
        <v>2</v>
      </c>
      <c r="E8" s="6">
        <v>444</v>
      </c>
      <c r="F8" s="6">
        <v>467</v>
      </c>
      <c r="G8" s="6">
        <v>9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f t="shared" si="0"/>
        <v>924</v>
      </c>
      <c r="P8" s="12">
        <f t="shared" si="1"/>
        <v>2.5879453282545373E-2</v>
      </c>
      <c r="Q8" s="13">
        <f t="shared" si="3"/>
        <v>19199</v>
      </c>
      <c r="R8" s="12">
        <f t="shared" si="2"/>
        <v>0.53772686533721714</v>
      </c>
    </row>
    <row r="9" spans="1:18" x14ac:dyDescent="0.35">
      <c r="A9" s="6">
        <v>20071</v>
      </c>
      <c r="B9" s="6">
        <v>1190</v>
      </c>
      <c r="C9" s="6">
        <v>50</v>
      </c>
      <c r="D9" s="6">
        <v>66</v>
      </c>
      <c r="E9" s="6">
        <v>67</v>
      </c>
      <c r="F9" s="6">
        <v>87</v>
      </c>
      <c r="G9" s="6">
        <v>86</v>
      </c>
      <c r="H9" s="6">
        <v>83</v>
      </c>
      <c r="I9" s="6">
        <v>76</v>
      </c>
      <c r="J9" s="6">
        <v>75</v>
      </c>
      <c r="K9" s="6">
        <v>54</v>
      </c>
      <c r="L9" s="6">
        <v>64</v>
      </c>
      <c r="M9" s="6">
        <v>75</v>
      </c>
      <c r="N9" s="6">
        <v>82</v>
      </c>
      <c r="O9" s="6">
        <f t="shared" si="0"/>
        <v>865</v>
      </c>
      <c r="P9" s="12">
        <f t="shared" si="1"/>
        <v>2.422697736948241E-2</v>
      </c>
      <c r="Q9" s="13">
        <f t="shared" si="3"/>
        <v>20064</v>
      </c>
      <c r="R9" s="12">
        <f t="shared" si="2"/>
        <v>0.56195384270669957</v>
      </c>
    </row>
    <row r="10" spans="1:18" x14ac:dyDescent="0.35">
      <c r="A10" s="6">
        <v>20552</v>
      </c>
      <c r="B10" s="6">
        <v>4250</v>
      </c>
      <c r="C10" s="6">
        <v>0</v>
      </c>
      <c r="D10" s="6">
        <v>0</v>
      </c>
      <c r="E10" s="6">
        <v>0</v>
      </c>
      <c r="F10" s="6">
        <v>0</v>
      </c>
      <c r="G10" s="6">
        <v>345</v>
      </c>
      <c r="H10" s="6">
        <v>456</v>
      </c>
      <c r="I10" s="6">
        <v>45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f t="shared" si="0"/>
        <v>846</v>
      </c>
      <c r="P10" s="12">
        <f t="shared" si="1"/>
        <v>2.3694824109343492E-2</v>
      </c>
      <c r="Q10" s="13">
        <f t="shared" si="3"/>
        <v>20910</v>
      </c>
      <c r="R10" s="12">
        <f t="shared" si="2"/>
        <v>0.585648666816043</v>
      </c>
    </row>
    <row r="11" spans="1:18" x14ac:dyDescent="0.35">
      <c r="A11" s="6">
        <v>20072</v>
      </c>
      <c r="B11" s="6">
        <v>1140</v>
      </c>
      <c r="C11" s="6">
        <v>61</v>
      </c>
      <c r="D11" s="6">
        <v>76</v>
      </c>
      <c r="E11" s="6">
        <v>56</v>
      </c>
      <c r="F11" s="6">
        <v>87</v>
      </c>
      <c r="G11" s="6">
        <v>56</v>
      </c>
      <c r="H11" s="6">
        <v>76</v>
      </c>
      <c r="I11" s="6">
        <v>48</v>
      </c>
      <c r="J11" s="6">
        <v>69</v>
      </c>
      <c r="K11" s="6">
        <v>70</v>
      </c>
      <c r="L11" s="6">
        <v>80</v>
      </c>
      <c r="M11" s="6">
        <v>98</v>
      </c>
      <c r="N11" s="6">
        <v>65</v>
      </c>
      <c r="O11" s="6">
        <f t="shared" si="0"/>
        <v>842</v>
      </c>
      <c r="P11" s="12">
        <f t="shared" si="1"/>
        <v>2.3582791844051088E-2</v>
      </c>
      <c r="Q11" s="13">
        <f t="shared" si="3"/>
        <v>21752</v>
      </c>
      <c r="R11" s="12">
        <f t="shared" si="2"/>
        <v>0.60923145866009409</v>
      </c>
    </row>
    <row r="12" spans="1:18" x14ac:dyDescent="0.35">
      <c r="A12" s="6">
        <v>20489</v>
      </c>
      <c r="B12" s="6">
        <v>4340</v>
      </c>
      <c r="C12" s="6">
        <v>2</v>
      </c>
      <c r="D12" s="6">
        <v>2</v>
      </c>
      <c r="E12" s="6">
        <v>189</v>
      </c>
      <c r="F12" s="6">
        <v>8</v>
      </c>
      <c r="G12" s="6">
        <v>8</v>
      </c>
      <c r="H12" s="6">
        <v>234</v>
      </c>
      <c r="I12" s="6">
        <v>6</v>
      </c>
      <c r="J12" s="6">
        <v>5</v>
      </c>
      <c r="K12" s="6">
        <v>234</v>
      </c>
      <c r="L12" s="6">
        <v>5</v>
      </c>
      <c r="M12" s="6">
        <v>0</v>
      </c>
      <c r="N12" s="6">
        <v>5</v>
      </c>
      <c r="O12" s="6">
        <f t="shared" si="0"/>
        <v>698</v>
      </c>
      <c r="P12" s="12">
        <f t="shared" si="1"/>
        <v>1.9549630293524536E-2</v>
      </c>
      <c r="Q12" s="13">
        <f t="shared" si="3"/>
        <v>22450</v>
      </c>
      <c r="R12" s="12">
        <f t="shared" si="2"/>
        <v>0.62878108895361862</v>
      </c>
    </row>
    <row r="13" spans="1:18" x14ac:dyDescent="0.35">
      <c r="A13" s="6">
        <v>20597</v>
      </c>
      <c r="B13" s="6">
        <v>1040</v>
      </c>
      <c r="C13" s="6">
        <v>64</v>
      </c>
      <c r="D13" s="6">
        <v>34</v>
      </c>
      <c r="E13" s="6">
        <v>56</v>
      </c>
      <c r="F13" s="6">
        <v>65</v>
      </c>
      <c r="G13" s="6">
        <v>63</v>
      </c>
      <c r="H13" s="6">
        <v>55</v>
      </c>
      <c r="I13" s="6">
        <v>63</v>
      </c>
      <c r="J13" s="6">
        <v>35</v>
      </c>
      <c r="K13" s="6">
        <v>54</v>
      </c>
      <c r="L13" s="6">
        <v>44</v>
      </c>
      <c r="M13" s="6">
        <v>30</v>
      </c>
      <c r="N13" s="6">
        <v>54</v>
      </c>
      <c r="O13" s="6">
        <f t="shared" si="0"/>
        <v>617</v>
      </c>
      <c r="P13" s="12">
        <f t="shared" si="1"/>
        <v>1.7280976921353351E-2</v>
      </c>
      <c r="Q13" s="13">
        <f t="shared" si="3"/>
        <v>23067</v>
      </c>
      <c r="R13" s="12">
        <f t="shared" si="2"/>
        <v>0.64606206587497195</v>
      </c>
    </row>
    <row r="14" spans="1:18" x14ac:dyDescent="0.35">
      <c r="A14" s="6">
        <v>20058</v>
      </c>
      <c r="B14" s="6">
        <v>1190</v>
      </c>
      <c r="C14" s="6">
        <v>11</v>
      </c>
      <c r="D14" s="6">
        <v>44</v>
      </c>
      <c r="E14" s="6">
        <v>54</v>
      </c>
      <c r="F14" s="6">
        <v>65</v>
      </c>
      <c r="G14" s="6">
        <v>45</v>
      </c>
      <c r="H14" s="6">
        <v>35</v>
      </c>
      <c r="I14" s="6">
        <v>46</v>
      </c>
      <c r="J14" s="6">
        <v>47</v>
      </c>
      <c r="K14" s="6">
        <v>58</v>
      </c>
      <c r="L14" s="6">
        <v>76</v>
      </c>
      <c r="M14" s="6">
        <v>44</v>
      </c>
      <c r="N14" s="6">
        <v>55</v>
      </c>
      <c r="O14" s="6">
        <f t="shared" si="0"/>
        <v>580</v>
      </c>
      <c r="P14" s="12">
        <f t="shared" si="1"/>
        <v>1.6244678467398611E-2</v>
      </c>
      <c r="Q14" s="13">
        <f t="shared" si="3"/>
        <v>23647</v>
      </c>
      <c r="R14" s="12">
        <f t="shared" si="2"/>
        <v>0.66230674434237058</v>
      </c>
    </row>
    <row r="15" spans="1:18" x14ac:dyDescent="0.35">
      <c r="A15" s="6">
        <v>20370</v>
      </c>
      <c r="B15" s="6">
        <v>1250</v>
      </c>
      <c r="C15" s="6">
        <v>0</v>
      </c>
      <c r="D15" s="6">
        <v>0</v>
      </c>
      <c r="E15" s="6">
        <v>0</v>
      </c>
      <c r="F15" s="6">
        <v>0</v>
      </c>
      <c r="G15" s="6">
        <v>256</v>
      </c>
      <c r="H15" s="6">
        <v>199</v>
      </c>
      <c r="I15" s="6">
        <v>109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f t="shared" si="0"/>
        <v>564</v>
      </c>
      <c r="P15" s="12">
        <f t="shared" si="1"/>
        <v>1.5796549406228995E-2</v>
      </c>
      <c r="Q15" s="13">
        <f t="shared" si="3"/>
        <v>24211</v>
      </c>
      <c r="R15" s="12">
        <f t="shared" si="2"/>
        <v>0.67810329374859957</v>
      </c>
    </row>
    <row r="16" spans="1:18" x14ac:dyDescent="0.35">
      <c r="A16" s="6">
        <v>22138</v>
      </c>
      <c r="B16" s="6">
        <v>4240</v>
      </c>
      <c r="C16" s="6">
        <v>0</v>
      </c>
      <c r="D16" s="6">
        <v>0</v>
      </c>
      <c r="E16" s="6">
        <v>0</v>
      </c>
      <c r="F16" s="6">
        <v>0</v>
      </c>
      <c r="G16" s="6">
        <v>234</v>
      </c>
      <c r="H16" s="6">
        <v>299</v>
      </c>
      <c r="I16" s="6">
        <v>15</v>
      </c>
      <c r="J16" s="6">
        <v>1</v>
      </c>
      <c r="K16" s="6">
        <v>0</v>
      </c>
      <c r="L16" s="6">
        <v>0</v>
      </c>
      <c r="M16" s="6">
        <v>0</v>
      </c>
      <c r="N16" s="6">
        <v>0</v>
      </c>
      <c r="O16" s="6">
        <f t="shared" si="0"/>
        <v>549</v>
      </c>
      <c r="P16" s="12">
        <f t="shared" si="1"/>
        <v>1.5376428411382478E-2</v>
      </c>
      <c r="Q16" s="13">
        <f t="shared" si="3"/>
        <v>24760</v>
      </c>
      <c r="R16" s="12">
        <f t="shared" si="2"/>
        <v>0.6934797221599821</v>
      </c>
    </row>
    <row r="17" spans="1:18" x14ac:dyDescent="0.35">
      <c r="A17" s="6">
        <v>62949</v>
      </c>
      <c r="B17" s="6">
        <v>451</v>
      </c>
      <c r="C17" s="6">
        <v>0</v>
      </c>
      <c r="D17" s="6">
        <v>2</v>
      </c>
      <c r="E17" s="6">
        <v>123</v>
      </c>
      <c r="F17" s="6">
        <v>154</v>
      </c>
      <c r="G17" s="6">
        <v>165</v>
      </c>
      <c r="H17" s="6">
        <v>102</v>
      </c>
      <c r="I17" s="6">
        <v>1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f t="shared" si="0"/>
        <v>547</v>
      </c>
      <c r="P17" s="12">
        <f t="shared" si="1"/>
        <v>1.5320412278736276E-2</v>
      </c>
      <c r="Q17" s="13">
        <f t="shared" si="3"/>
        <v>25307</v>
      </c>
      <c r="R17" s="12">
        <f t="shared" si="2"/>
        <v>0.70880013443871837</v>
      </c>
    </row>
    <row r="18" spans="1:18" x14ac:dyDescent="0.35">
      <c r="A18" s="6">
        <v>20369</v>
      </c>
      <c r="B18" s="6">
        <v>1060</v>
      </c>
      <c r="C18" s="6">
        <v>26</v>
      </c>
      <c r="D18" s="6">
        <v>59</v>
      </c>
      <c r="E18" s="6">
        <v>58</v>
      </c>
      <c r="F18" s="6">
        <v>53</v>
      </c>
      <c r="G18" s="6">
        <v>57</v>
      </c>
      <c r="H18" s="6">
        <v>40</v>
      </c>
      <c r="I18" s="6">
        <v>33</v>
      </c>
      <c r="J18" s="6">
        <v>23</v>
      </c>
      <c r="K18" s="6">
        <v>32</v>
      </c>
      <c r="L18" s="6">
        <v>42</v>
      </c>
      <c r="M18" s="6">
        <v>48</v>
      </c>
      <c r="N18" s="6">
        <v>54</v>
      </c>
      <c r="O18" s="6">
        <f t="shared" si="0"/>
        <v>525</v>
      </c>
      <c r="P18" s="12">
        <f t="shared" si="1"/>
        <v>1.4704234819628053E-2</v>
      </c>
      <c r="Q18" s="13">
        <f t="shared" si="3"/>
        <v>25832</v>
      </c>
      <c r="R18" s="12">
        <f t="shared" si="2"/>
        <v>0.72350436925834638</v>
      </c>
    </row>
    <row r="19" spans="1:18" x14ac:dyDescent="0.35">
      <c r="A19" s="6">
        <v>20360</v>
      </c>
      <c r="B19" s="6">
        <v>4320</v>
      </c>
      <c r="C19" s="6">
        <v>0</v>
      </c>
      <c r="D19" s="6">
        <v>4</v>
      </c>
      <c r="E19" s="6">
        <v>134</v>
      </c>
      <c r="F19" s="6">
        <v>0</v>
      </c>
      <c r="G19" s="6">
        <v>9</v>
      </c>
      <c r="H19" s="6">
        <v>167</v>
      </c>
      <c r="I19" s="6">
        <v>10</v>
      </c>
      <c r="J19" s="6">
        <v>9</v>
      </c>
      <c r="K19" s="6">
        <v>167</v>
      </c>
      <c r="L19" s="6">
        <v>1</v>
      </c>
      <c r="M19" s="6">
        <v>9</v>
      </c>
      <c r="N19" s="6">
        <v>5</v>
      </c>
      <c r="O19" s="6">
        <f t="shared" si="0"/>
        <v>515</v>
      </c>
      <c r="P19" s="12">
        <f t="shared" si="1"/>
        <v>1.4424154156397043E-2</v>
      </c>
      <c r="Q19" s="13">
        <f t="shared" si="3"/>
        <v>26347</v>
      </c>
      <c r="R19" s="12">
        <f t="shared" si="2"/>
        <v>0.73792852341474346</v>
      </c>
    </row>
    <row r="20" spans="1:18" x14ac:dyDescent="0.35">
      <c r="A20" s="6">
        <v>62776</v>
      </c>
      <c r="B20" s="6">
        <v>67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98</v>
      </c>
      <c r="L20" s="6">
        <v>99</v>
      </c>
      <c r="M20" s="6">
        <v>103</v>
      </c>
      <c r="N20" s="6">
        <v>154</v>
      </c>
      <c r="O20" s="6">
        <f t="shared" si="0"/>
        <v>454</v>
      </c>
      <c r="P20" s="12">
        <f t="shared" si="1"/>
        <v>1.2715662110687878E-2</v>
      </c>
      <c r="Q20" s="13">
        <f t="shared" si="3"/>
        <v>26801</v>
      </c>
      <c r="R20" s="12">
        <f t="shared" si="2"/>
        <v>0.75064418552543133</v>
      </c>
    </row>
    <row r="21" spans="1:18" x14ac:dyDescent="0.35">
      <c r="A21" s="6">
        <v>20053</v>
      </c>
      <c r="B21" s="6">
        <v>4280</v>
      </c>
      <c r="C21" s="6">
        <v>0</v>
      </c>
      <c r="D21" s="6">
        <v>10</v>
      </c>
      <c r="E21" s="6">
        <v>130</v>
      </c>
      <c r="F21" s="6">
        <v>5</v>
      </c>
      <c r="G21" s="6">
        <v>5</v>
      </c>
      <c r="H21" s="6">
        <v>150</v>
      </c>
      <c r="I21" s="6">
        <v>0</v>
      </c>
      <c r="J21" s="6">
        <v>0</v>
      </c>
      <c r="K21" s="6">
        <v>135</v>
      </c>
      <c r="L21" s="6">
        <v>0</v>
      </c>
      <c r="M21" s="6">
        <v>4</v>
      </c>
      <c r="N21" s="6">
        <v>0</v>
      </c>
      <c r="O21" s="6">
        <f t="shared" si="0"/>
        <v>439</v>
      </c>
      <c r="P21" s="12">
        <f t="shared" si="1"/>
        <v>1.2295541115841363E-2</v>
      </c>
      <c r="Q21" s="13">
        <f t="shared" si="3"/>
        <v>27240</v>
      </c>
      <c r="R21" s="12">
        <f t="shared" si="2"/>
        <v>0.76293972664127274</v>
      </c>
    </row>
    <row r="22" spans="1:18" x14ac:dyDescent="0.35">
      <c r="A22" s="6">
        <v>62466</v>
      </c>
      <c r="B22" s="6">
        <v>234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99</v>
      </c>
      <c r="L22" s="6">
        <v>99</v>
      </c>
      <c r="M22" s="6">
        <v>102</v>
      </c>
      <c r="N22" s="6">
        <v>132</v>
      </c>
      <c r="O22" s="6">
        <f t="shared" si="0"/>
        <v>432</v>
      </c>
      <c r="P22" s="12">
        <f t="shared" si="1"/>
        <v>1.2099484651579655E-2</v>
      </c>
      <c r="Q22" s="13">
        <f t="shared" si="3"/>
        <v>27672</v>
      </c>
      <c r="R22" s="12">
        <f t="shared" si="2"/>
        <v>0.77503921129285236</v>
      </c>
    </row>
    <row r="23" spans="1:18" x14ac:dyDescent="0.35">
      <c r="A23" s="6">
        <v>26777</v>
      </c>
      <c r="B23" s="6">
        <v>5148</v>
      </c>
      <c r="C23" s="6">
        <v>0</v>
      </c>
      <c r="D23" s="6">
        <v>0</v>
      </c>
      <c r="E23" s="6">
        <v>189</v>
      </c>
      <c r="F23" s="6">
        <v>234</v>
      </c>
      <c r="G23" s="6">
        <v>7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f t="shared" si="0"/>
        <v>430</v>
      </c>
      <c r="P23" s="12">
        <f t="shared" si="1"/>
        <v>1.2043468518933453E-2</v>
      </c>
      <c r="Q23" s="13">
        <f t="shared" si="3"/>
        <v>28102</v>
      </c>
      <c r="R23" s="12">
        <f t="shared" si="2"/>
        <v>0.78708267981178581</v>
      </c>
    </row>
    <row r="24" spans="1:18" x14ac:dyDescent="0.35">
      <c r="A24" s="6">
        <v>61299</v>
      </c>
      <c r="B24" s="6">
        <v>890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76</v>
      </c>
      <c r="L24" s="6">
        <v>87</v>
      </c>
      <c r="M24" s="6">
        <v>91</v>
      </c>
      <c r="N24" s="6">
        <v>132</v>
      </c>
      <c r="O24" s="6">
        <f t="shared" si="0"/>
        <v>386</v>
      </c>
      <c r="P24" s="12">
        <f t="shared" si="1"/>
        <v>1.0811113600717006E-2</v>
      </c>
      <c r="Q24" s="13">
        <f t="shared" si="3"/>
        <v>28488</v>
      </c>
      <c r="R24" s="12">
        <f t="shared" si="2"/>
        <v>0.79789379341250277</v>
      </c>
    </row>
    <row r="25" spans="1:18" x14ac:dyDescent="0.35">
      <c r="A25" s="6">
        <v>41005</v>
      </c>
      <c r="B25" s="6">
        <v>4970</v>
      </c>
      <c r="C25" s="6">
        <v>0</v>
      </c>
      <c r="D25" s="6">
        <v>0</v>
      </c>
      <c r="E25" s="6">
        <v>123</v>
      </c>
      <c r="F25" s="6">
        <v>0</v>
      </c>
      <c r="G25" s="6">
        <v>4</v>
      </c>
      <c r="H25" s="6">
        <v>0</v>
      </c>
      <c r="I25" s="6">
        <v>0</v>
      </c>
      <c r="J25" s="6">
        <v>145</v>
      </c>
      <c r="K25" s="6">
        <v>0</v>
      </c>
      <c r="L25" s="6">
        <v>2</v>
      </c>
      <c r="M25" s="6">
        <v>101</v>
      </c>
      <c r="N25" s="6">
        <v>0</v>
      </c>
      <c r="O25" s="6">
        <f t="shared" si="0"/>
        <v>375</v>
      </c>
      <c r="P25" s="12">
        <f t="shared" si="1"/>
        <v>1.0503024871162895E-2</v>
      </c>
      <c r="Q25" s="13">
        <f t="shared" si="3"/>
        <v>28863</v>
      </c>
      <c r="R25" s="12">
        <f t="shared" si="2"/>
        <v>0.80839681828366572</v>
      </c>
    </row>
    <row r="26" spans="1:18" x14ac:dyDescent="0.35">
      <c r="A26" s="6">
        <v>41132</v>
      </c>
      <c r="B26" s="6">
        <v>5033</v>
      </c>
      <c r="C26" s="6">
        <v>5</v>
      </c>
      <c r="D26" s="6">
        <v>0</v>
      </c>
      <c r="E26" s="6">
        <v>99</v>
      </c>
      <c r="F26" s="6">
        <v>6</v>
      </c>
      <c r="G26" s="6">
        <v>6</v>
      </c>
      <c r="H26" s="6">
        <v>4</v>
      </c>
      <c r="I26" s="6">
        <v>4</v>
      </c>
      <c r="J26" s="6">
        <v>103</v>
      </c>
      <c r="K26" s="6">
        <v>3</v>
      </c>
      <c r="L26" s="6">
        <v>4</v>
      </c>
      <c r="M26" s="6">
        <v>133</v>
      </c>
      <c r="N26" s="6">
        <v>7</v>
      </c>
      <c r="O26" s="6">
        <f t="shared" si="0"/>
        <v>374</v>
      </c>
      <c r="P26" s="12">
        <f t="shared" si="1"/>
        <v>1.0475016804839794E-2</v>
      </c>
      <c r="Q26" s="13">
        <f t="shared" si="3"/>
        <v>29237</v>
      </c>
      <c r="R26" s="12">
        <f t="shared" si="2"/>
        <v>0.81887183508850547</v>
      </c>
    </row>
    <row r="27" spans="1:18" x14ac:dyDescent="0.35">
      <c r="A27" s="6">
        <v>29450</v>
      </c>
      <c r="B27" s="6">
        <v>5117</v>
      </c>
      <c r="C27" s="6">
        <v>0</v>
      </c>
      <c r="D27" s="6">
        <v>3</v>
      </c>
      <c r="E27" s="6">
        <v>154</v>
      </c>
      <c r="F27" s="6">
        <v>189</v>
      </c>
      <c r="G27" s="6">
        <v>8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f t="shared" si="0"/>
        <v>354</v>
      </c>
      <c r="P27" s="12">
        <f t="shared" si="1"/>
        <v>9.9148554783777734E-3</v>
      </c>
      <c r="Q27" s="13">
        <f t="shared" si="3"/>
        <v>29591</v>
      </c>
      <c r="R27" s="12">
        <f t="shared" si="2"/>
        <v>0.82878669056688326</v>
      </c>
    </row>
    <row r="28" spans="1:18" x14ac:dyDescent="0.35">
      <c r="A28" s="6">
        <v>62467</v>
      </c>
      <c r="B28" s="6">
        <v>456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77</v>
      </c>
      <c r="L28" s="6">
        <v>88</v>
      </c>
      <c r="M28" s="6">
        <v>99</v>
      </c>
      <c r="N28" s="6">
        <v>77</v>
      </c>
      <c r="O28" s="6">
        <f t="shared" si="0"/>
        <v>341</v>
      </c>
      <c r="P28" s="12">
        <f t="shared" si="1"/>
        <v>9.55075061617746E-3</v>
      </c>
      <c r="Q28" s="13">
        <f t="shared" si="3"/>
        <v>29932</v>
      </c>
      <c r="R28" s="12">
        <f t="shared" si="2"/>
        <v>0.83833744118306075</v>
      </c>
    </row>
    <row r="29" spans="1:18" x14ac:dyDescent="0.35">
      <c r="A29" s="6">
        <v>62932</v>
      </c>
      <c r="B29" s="6">
        <v>234</v>
      </c>
      <c r="C29" s="6">
        <v>0</v>
      </c>
      <c r="D29" s="6">
        <v>7</v>
      </c>
      <c r="E29" s="6">
        <v>88</v>
      </c>
      <c r="F29" s="6">
        <v>97</v>
      </c>
      <c r="G29" s="6">
        <v>65</v>
      </c>
      <c r="H29" s="6">
        <v>76</v>
      </c>
      <c r="I29" s="6">
        <v>6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f t="shared" si="0"/>
        <v>339</v>
      </c>
      <c r="P29" s="12">
        <f t="shared" si="1"/>
        <v>9.4947344835312562E-3</v>
      </c>
      <c r="Q29" s="13">
        <f t="shared" si="3"/>
        <v>30271</v>
      </c>
      <c r="R29" s="12">
        <f t="shared" si="2"/>
        <v>0.84783217566659197</v>
      </c>
    </row>
    <row r="30" spans="1:18" x14ac:dyDescent="0.35">
      <c r="A30" s="6">
        <v>23193</v>
      </c>
      <c r="B30" s="6">
        <v>4260</v>
      </c>
      <c r="C30" s="6">
        <v>0</v>
      </c>
      <c r="D30" s="6">
        <v>9</v>
      </c>
      <c r="E30" s="6">
        <v>99</v>
      </c>
      <c r="F30" s="6">
        <v>0</v>
      </c>
      <c r="G30" s="6">
        <v>0</v>
      </c>
      <c r="H30" s="6">
        <v>123</v>
      </c>
      <c r="I30" s="6">
        <v>0</v>
      </c>
      <c r="J30" s="6">
        <v>0</v>
      </c>
      <c r="K30" s="6">
        <v>98</v>
      </c>
      <c r="L30" s="6">
        <v>0</v>
      </c>
      <c r="M30" s="6">
        <v>2</v>
      </c>
      <c r="N30" s="6">
        <v>0</v>
      </c>
      <c r="O30" s="6">
        <f t="shared" si="0"/>
        <v>331</v>
      </c>
      <c r="P30" s="12">
        <f t="shared" si="1"/>
        <v>9.2706699529464479E-3</v>
      </c>
      <c r="Q30" s="13">
        <f t="shared" si="3"/>
        <v>30602</v>
      </c>
      <c r="R30" s="12">
        <f t="shared" si="2"/>
        <v>0.85710284561953842</v>
      </c>
    </row>
    <row r="31" spans="1:18" x14ac:dyDescent="0.35">
      <c r="A31" s="6">
        <v>20256</v>
      </c>
      <c r="B31" s="6">
        <v>1320</v>
      </c>
      <c r="C31" s="6">
        <v>0</v>
      </c>
      <c r="D31" s="6">
        <v>0</v>
      </c>
      <c r="E31" s="6">
        <v>9</v>
      </c>
      <c r="F31" s="6">
        <v>8</v>
      </c>
      <c r="G31" s="6">
        <v>156</v>
      </c>
      <c r="H31" s="6">
        <v>145</v>
      </c>
      <c r="I31" s="6">
        <v>7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f t="shared" si="0"/>
        <v>325</v>
      </c>
      <c r="P31" s="12">
        <f t="shared" si="1"/>
        <v>9.1026215550078417E-3</v>
      </c>
      <c r="Q31" s="13">
        <f t="shared" si="3"/>
        <v>30927</v>
      </c>
      <c r="R31" s="12">
        <f t="shared" si="2"/>
        <v>0.86620546717454627</v>
      </c>
    </row>
    <row r="32" spans="1:18" x14ac:dyDescent="0.35">
      <c r="A32" s="6">
        <v>60466</v>
      </c>
      <c r="B32" s="6">
        <v>666</v>
      </c>
      <c r="C32" s="6">
        <v>0</v>
      </c>
      <c r="D32" s="6">
        <v>7</v>
      </c>
      <c r="E32" s="6">
        <v>77</v>
      </c>
      <c r="F32" s="6">
        <v>67</v>
      </c>
      <c r="G32" s="6">
        <v>76</v>
      </c>
      <c r="H32" s="6">
        <v>88</v>
      </c>
      <c r="I32" s="6">
        <v>5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f t="shared" si="0"/>
        <v>320</v>
      </c>
      <c r="P32" s="12">
        <f t="shared" si="1"/>
        <v>8.9625812233923366E-3</v>
      </c>
      <c r="Q32" s="13">
        <f t="shared" si="3"/>
        <v>31247</v>
      </c>
      <c r="R32" s="12">
        <f t="shared" si="2"/>
        <v>0.8751680483979386</v>
      </c>
    </row>
    <row r="33" spans="1:18" x14ac:dyDescent="0.35">
      <c r="A33" s="6">
        <v>60176</v>
      </c>
      <c r="B33" s="6">
        <v>124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66</v>
      </c>
      <c r="L33" s="6">
        <v>78</v>
      </c>
      <c r="M33" s="6">
        <v>87</v>
      </c>
      <c r="N33" s="6">
        <v>83</v>
      </c>
      <c r="O33" s="6">
        <f t="shared" si="0"/>
        <v>314</v>
      </c>
      <c r="P33" s="12">
        <f t="shared" si="1"/>
        <v>8.7945328254537304E-3</v>
      </c>
      <c r="Q33" s="13">
        <f t="shared" si="3"/>
        <v>31561</v>
      </c>
      <c r="R33" s="12">
        <f t="shared" si="2"/>
        <v>0.88396258122339233</v>
      </c>
    </row>
    <row r="34" spans="1:18" x14ac:dyDescent="0.35">
      <c r="A34" s="6">
        <v>33857</v>
      </c>
      <c r="B34" s="6">
        <v>5046</v>
      </c>
      <c r="C34" s="6">
        <v>0</v>
      </c>
      <c r="D34" s="6">
        <v>0</v>
      </c>
      <c r="E34" s="6">
        <v>87</v>
      </c>
      <c r="F34" s="6">
        <v>1</v>
      </c>
      <c r="G34" s="6">
        <v>1</v>
      </c>
      <c r="H34" s="6">
        <v>0</v>
      </c>
      <c r="I34" s="6">
        <v>0</v>
      </c>
      <c r="J34" s="6">
        <v>99</v>
      </c>
      <c r="K34" s="6">
        <v>0</v>
      </c>
      <c r="L34" s="6">
        <v>0</v>
      </c>
      <c r="M34" s="6">
        <v>123</v>
      </c>
      <c r="N34" s="6">
        <v>0</v>
      </c>
      <c r="O34" s="6">
        <f t="shared" ref="O34:O60" si="4">SUM(C34:N34)</f>
        <v>311</v>
      </c>
      <c r="P34" s="12">
        <f t="shared" si="1"/>
        <v>8.7105086264844273E-3</v>
      </c>
      <c r="Q34" s="13">
        <f t="shared" si="3"/>
        <v>31872</v>
      </c>
      <c r="R34" s="12">
        <f t="shared" si="2"/>
        <v>0.89267308984987681</v>
      </c>
    </row>
    <row r="35" spans="1:18" x14ac:dyDescent="0.35">
      <c r="A35" s="6">
        <v>64495</v>
      </c>
      <c r="B35" s="6">
        <v>56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76</v>
      </c>
      <c r="L35" s="6">
        <v>56</v>
      </c>
      <c r="M35" s="6">
        <v>98</v>
      </c>
      <c r="N35" s="6">
        <v>77</v>
      </c>
      <c r="O35" s="6">
        <f t="shared" si="4"/>
        <v>307</v>
      </c>
      <c r="P35" s="12">
        <f t="shared" si="1"/>
        <v>8.5984763611920232E-3</v>
      </c>
      <c r="Q35" s="13">
        <f t="shared" si="3"/>
        <v>32179</v>
      </c>
      <c r="R35" s="12">
        <f t="shared" si="2"/>
        <v>0.90127156621106874</v>
      </c>
    </row>
    <row r="36" spans="1:18" x14ac:dyDescent="0.35">
      <c r="A36" s="6">
        <v>20356</v>
      </c>
      <c r="B36" s="6">
        <v>1250</v>
      </c>
      <c r="C36" s="6">
        <v>0</v>
      </c>
      <c r="D36" s="6">
        <v>0</v>
      </c>
      <c r="E36" s="6">
        <v>0</v>
      </c>
      <c r="F36" s="6">
        <v>0</v>
      </c>
      <c r="G36" s="6">
        <v>109</v>
      </c>
      <c r="H36" s="6">
        <v>150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f t="shared" si="4"/>
        <v>259</v>
      </c>
      <c r="P36" s="12">
        <f t="shared" si="1"/>
        <v>7.2540891776831729E-3</v>
      </c>
      <c r="Q36" s="13">
        <f t="shared" si="3"/>
        <v>32438</v>
      </c>
      <c r="R36" s="12">
        <f t="shared" si="2"/>
        <v>0.90852565538875196</v>
      </c>
    </row>
    <row r="37" spans="1:18" x14ac:dyDescent="0.35">
      <c r="A37" s="6">
        <v>37600</v>
      </c>
      <c r="B37" s="6">
        <v>4935</v>
      </c>
      <c r="C37" s="6">
        <v>7</v>
      </c>
      <c r="D37" s="6">
        <v>4</v>
      </c>
      <c r="E37" s="6">
        <v>46</v>
      </c>
      <c r="F37" s="6">
        <v>0</v>
      </c>
      <c r="G37" s="6">
        <v>0</v>
      </c>
      <c r="H37" s="6">
        <v>0</v>
      </c>
      <c r="I37" s="6">
        <v>0</v>
      </c>
      <c r="J37" s="6">
        <v>78</v>
      </c>
      <c r="K37" s="6">
        <v>0</v>
      </c>
      <c r="L37" s="6">
        <v>0</v>
      </c>
      <c r="M37" s="6">
        <v>99</v>
      </c>
      <c r="N37" s="6">
        <v>0</v>
      </c>
      <c r="O37" s="6">
        <f t="shared" si="4"/>
        <v>234</v>
      </c>
      <c r="P37" s="12">
        <f t="shared" si="1"/>
        <v>6.5538875196056463E-3</v>
      </c>
      <c r="Q37" s="13">
        <f t="shared" si="3"/>
        <v>32672</v>
      </c>
      <c r="R37" s="12">
        <f t="shared" si="2"/>
        <v>0.91507954290835758</v>
      </c>
    </row>
    <row r="38" spans="1:18" x14ac:dyDescent="0.35">
      <c r="A38" s="6">
        <v>60467</v>
      </c>
      <c r="B38" s="6">
        <v>443</v>
      </c>
      <c r="C38" s="6">
        <v>0</v>
      </c>
      <c r="D38" s="6">
        <v>4</v>
      </c>
      <c r="E38" s="6">
        <v>44</v>
      </c>
      <c r="F38" s="6">
        <v>55</v>
      </c>
      <c r="G38" s="6">
        <v>43</v>
      </c>
      <c r="H38" s="6">
        <v>76</v>
      </c>
      <c r="I38" s="6">
        <v>3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f t="shared" si="4"/>
        <v>225</v>
      </c>
      <c r="P38" s="12">
        <f t="shared" si="1"/>
        <v>6.301814922697737E-3</v>
      </c>
      <c r="Q38" s="13">
        <f t="shared" si="3"/>
        <v>32897</v>
      </c>
      <c r="R38" s="12">
        <f t="shared" si="2"/>
        <v>0.92138135783105535</v>
      </c>
    </row>
    <row r="39" spans="1:18" x14ac:dyDescent="0.35">
      <c r="A39" s="6">
        <v>20593</v>
      </c>
      <c r="B39" s="6">
        <v>1000</v>
      </c>
      <c r="C39" s="6">
        <v>18</v>
      </c>
      <c r="D39" s="6">
        <v>18</v>
      </c>
      <c r="E39" s="6">
        <v>20</v>
      </c>
      <c r="F39" s="6">
        <v>22</v>
      </c>
      <c r="G39" s="6">
        <v>24</v>
      </c>
      <c r="H39" s="6">
        <v>17</v>
      </c>
      <c r="I39" s="6">
        <v>14</v>
      </c>
      <c r="J39" s="6">
        <v>15</v>
      </c>
      <c r="K39" s="6">
        <v>23</v>
      </c>
      <c r="L39" s="6">
        <v>14</v>
      </c>
      <c r="M39" s="6">
        <v>19</v>
      </c>
      <c r="N39" s="6">
        <v>20</v>
      </c>
      <c r="O39" s="6">
        <f t="shared" si="4"/>
        <v>224</v>
      </c>
      <c r="P39" s="12">
        <f t="shared" si="1"/>
        <v>6.273806856374636E-3</v>
      </c>
      <c r="Q39" s="13">
        <f t="shared" si="3"/>
        <v>33121</v>
      </c>
      <c r="R39" s="12">
        <f t="shared" si="2"/>
        <v>0.92765516468743003</v>
      </c>
    </row>
    <row r="40" spans="1:18" x14ac:dyDescent="0.35">
      <c r="A40" s="6">
        <v>26867</v>
      </c>
      <c r="B40" s="6">
        <v>4941</v>
      </c>
      <c r="C40" s="6">
        <v>4</v>
      </c>
      <c r="D40" s="6">
        <v>1</v>
      </c>
      <c r="E40" s="6">
        <v>67</v>
      </c>
      <c r="F40" s="6">
        <v>0</v>
      </c>
      <c r="G40" s="6">
        <v>1</v>
      </c>
      <c r="H40" s="6">
        <v>1</v>
      </c>
      <c r="I40" s="6">
        <v>0</v>
      </c>
      <c r="J40" s="6">
        <v>88</v>
      </c>
      <c r="K40" s="6">
        <v>4</v>
      </c>
      <c r="L40" s="6">
        <v>3</v>
      </c>
      <c r="M40" s="6">
        <v>49</v>
      </c>
      <c r="N40" s="6">
        <v>3</v>
      </c>
      <c r="O40" s="6">
        <f t="shared" si="4"/>
        <v>221</v>
      </c>
      <c r="P40" s="12">
        <f t="shared" si="1"/>
        <v>6.1897826574053329E-3</v>
      </c>
      <c r="Q40" s="13">
        <f t="shared" si="3"/>
        <v>33342</v>
      </c>
      <c r="R40" s="12">
        <f t="shared" si="2"/>
        <v>0.93384494734483536</v>
      </c>
    </row>
    <row r="41" spans="1:18" x14ac:dyDescent="0.35">
      <c r="A41" s="6">
        <v>33854</v>
      </c>
      <c r="B41" s="6">
        <v>4920</v>
      </c>
      <c r="C41" s="6">
        <v>1</v>
      </c>
      <c r="D41" s="6">
        <v>1</v>
      </c>
      <c r="E41" s="6">
        <v>55</v>
      </c>
      <c r="F41" s="6">
        <v>0</v>
      </c>
      <c r="G41" s="6">
        <v>3</v>
      </c>
      <c r="H41" s="6">
        <v>0</v>
      </c>
      <c r="I41" s="6">
        <v>0</v>
      </c>
      <c r="J41" s="6">
        <v>66</v>
      </c>
      <c r="K41" s="6">
        <v>0</v>
      </c>
      <c r="L41" s="6">
        <v>0</v>
      </c>
      <c r="M41" s="6">
        <v>77</v>
      </c>
      <c r="N41" s="6">
        <v>0</v>
      </c>
      <c r="O41" s="6">
        <f t="shared" si="4"/>
        <v>203</v>
      </c>
      <c r="P41" s="12">
        <f t="shared" si="1"/>
        <v>5.6856374635895135E-3</v>
      </c>
      <c r="Q41" s="13">
        <f t="shared" si="3"/>
        <v>33545</v>
      </c>
      <c r="R41" s="12">
        <f t="shared" si="2"/>
        <v>0.93953058480842477</v>
      </c>
    </row>
    <row r="42" spans="1:18" x14ac:dyDescent="0.35">
      <c r="A42" s="6">
        <v>29060</v>
      </c>
      <c r="B42" s="6">
        <v>5078</v>
      </c>
      <c r="C42" s="6">
        <v>0</v>
      </c>
      <c r="D42" s="6">
        <v>0</v>
      </c>
      <c r="E42" s="6">
        <v>89</v>
      </c>
      <c r="F42" s="6">
        <v>99</v>
      </c>
      <c r="G42" s="6">
        <v>3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f t="shared" si="4"/>
        <v>191</v>
      </c>
      <c r="P42" s="12">
        <f t="shared" si="1"/>
        <v>5.3495406677123011E-3</v>
      </c>
      <c r="Q42" s="13">
        <f t="shared" si="3"/>
        <v>33736</v>
      </c>
      <c r="R42" s="12">
        <f t="shared" si="2"/>
        <v>0.94488012547613709</v>
      </c>
    </row>
    <row r="43" spans="1:18" x14ac:dyDescent="0.35">
      <c r="A43" s="6">
        <v>29990</v>
      </c>
      <c r="B43" s="6">
        <v>4995</v>
      </c>
      <c r="C43" s="6">
        <v>1</v>
      </c>
      <c r="D43" s="6">
        <v>2</v>
      </c>
      <c r="E43" s="6">
        <v>78</v>
      </c>
      <c r="F43" s="6">
        <v>4</v>
      </c>
      <c r="G43" s="6">
        <v>2</v>
      </c>
      <c r="H43" s="6">
        <v>4</v>
      </c>
      <c r="I43" s="6">
        <v>6</v>
      </c>
      <c r="J43" s="6">
        <v>69</v>
      </c>
      <c r="K43" s="6">
        <v>4</v>
      </c>
      <c r="L43" s="6">
        <v>0</v>
      </c>
      <c r="M43" s="6">
        <v>0</v>
      </c>
      <c r="N43" s="6">
        <v>0</v>
      </c>
      <c r="O43" s="6">
        <f t="shared" si="4"/>
        <v>170</v>
      </c>
      <c r="P43" s="12">
        <f t="shared" si="1"/>
        <v>4.7613712749271786E-3</v>
      </c>
      <c r="Q43" s="13">
        <f t="shared" si="3"/>
        <v>33906</v>
      </c>
      <c r="R43" s="12">
        <f t="shared" si="2"/>
        <v>0.94964149675106435</v>
      </c>
    </row>
    <row r="44" spans="1:18" x14ac:dyDescent="0.35">
      <c r="A44" s="6">
        <v>35627</v>
      </c>
      <c r="B44" s="6">
        <v>4845</v>
      </c>
      <c r="C44" s="6">
        <v>20</v>
      </c>
      <c r="D44" s="6">
        <v>11</v>
      </c>
      <c r="E44" s="6">
        <v>5</v>
      </c>
      <c r="F44" s="6">
        <v>21</v>
      </c>
      <c r="G44" s="6">
        <v>6</v>
      </c>
      <c r="H44" s="6">
        <v>20</v>
      </c>
      <c r="I44" s="6">
        <v>3</v>
      </c>
      <c r="J44" s="6">
        <v>20</v>
      </c>
      <c r="K44" s="6">
        <v>17</v>
      </c>
      <c r="L44" s="6">
        <v>6</v>
      </c>
      <c r="M44" s="6">
        <v>3</v>
      </c>
      <c r="N44" s="6">
        <v>15</v>
      </c>
      <c r="O44" s="6">
        <f t="shared" si="4"/>
        <v>147</v>
      </c>
      <c r="P44" s="12">
        <f t="shared" si="1"/>
        <v>4.1171857494958549E-3</v>
      </c>
      <c r="Q44" s="13">
        <f t="shared" si="3"/>
        <v>34053</v>
      </c>
      <c r="R44" s="12">
        <f t="shared" si="2"/>
        <v>0.95375868250056017</v>
      </c>
    </row>
    <row r="45" spans="1:18" x14ac:dyDescent="0.35">
      <c r="A45" s="6">
        <v>49813</v>
      </c>
      <c r="B45" s="6">
        <v>4868</v>
      </c>
      <c r="C45" s="6">
        <v>14</v>
      </c>
      <c r="D45" s="6">
        <v>7</v>
      </c>
      <c r="E45" s="6">
        <v>12</v>
      </c>
      <c r="F45" s="6">
        <v>15</v>
      </c>
      <c r="G45" s="6">
        <v>12</v>
      </c>
      <c r="H45" s="6">
        <v>11</v>
      </c>
      <c r="I45" s="6">
        <v>4</v>
      </c>
      <c r="J45" s="6">
        <v>14</v>
      </c>
      <c r="K45" s="6">
        <v>14</v>
      </c>
      <c r="L45" s="6">
        <v>13</v>
      </c>
      <c r="M45" s="6">
        <v>5</v>
      </c>
      <c r="N45" s="6">
        <v>12</v>
      </c>
      <c r="O45" s="6">
        <f t="shared" si="4"/>
        <v>133</v>
      </c>
      <c r="P45" s="12">
        <f t="shared" si="1"/>
        <v>3.72507282097244E-3</v>
      </c>
      <c r="Q45" s="13">
        <f t="shared" si="3"/>
        <v>34186</v>
      </c>
      <c r="R45" s="12">
        <f t="shared" si="2"/>
        <v>0.95748375532153263</v>
      </c>
    </row>
    <row r="46" spans="1:18" x14ac:dyDescent="0.35">
      <c r="A46" s="6">
        <v>60482</v>
      </c>
      <c r="B46" s="6">
        <v>33</v>
      </c>
      <c r="C46" s="6">
        <v>14</v>
      </c>
      <c r="D46" s="6">
        <v>7</v>
      </c>
      <c r="E46" s="6">
        <v>10</v>
      </c>
      <c r="F46" s="6">
        <v>15</v>
      </c>
      <c r="G46" s="6">
        <v>8</v>
      </c>
      <c r="H46" s="6">
        <v>10</v>
      </c>
      <c r="I46" s="6">
        <v>11</v>
      </c>
      <c r="J46" s="6">
        <v>10</v>
      </c>
      <c r="K46" s="6">
        <v>11</v>
      </c>
      <c r="L46" s="6">
        <v>12</v>
      </c>
      <c r="M46" s="6">
        <v>11</v>
      </c>
      <c r="N46" s="6">
        <v>11</v>
      </c>
      <c r="O46" s="6">
        <f t="shared" si="4"/>
        <v>130</v>
      </c>
      <c r="P46" s="12">
        <f t="shared" si="1"/>
        <v>3.641048622003137E-3</v>
      </c>
      <c r="Q46" s="13">
        <f t="shared" si="3"/>
        <v>34316</v>
      </c>
      <c r="R46" s="12">
        <f t="shared" si="2"/>
        <v>0.96112480394353572</v>
      </c>
    </row>
    <row r="47" spans="1:18" x14ac:dyDescent="0.35">
      <c r="A47" s="6">
        <v>29095</v>
      </c>
      <c r="B47" s="6">
        <v>4668</v>
      </c>
      <c r="C47" s="6">
        <v>13</v>
      </c>
      <c r="D47" s="6">
        <v>7</v>
      </c>
      <c r="E47" s="6">
        <v>6</v>
      </c>
      <c r="F47" s="6">
        <v>10</v>
      </c>
      <c r="G47" s="6">
        <v>12</v>
      </c>
      <c r="H47" s="6">
        <v>12</v>
      </c>
      <c r="I47" s="6">
        <v>8</v>
      </c>
      <c r="J47" s="6">
        <v>8</v>
      </c>
      <c r="K47" s="6">
        <v>12</v>
      </c>
      <c r="L47" s="6">
        <v>7</v>
      </c>
      <c r="M47" s="6">
        <v>11</v>
      </c>
      <c r="N47" s="6">
        <v>13</v>
      </c>
      <c r="O47" s="6">
        <f t="shared" si="4"/>
        <v>119</v>
      </c>
      <c r="P47" s="12">
        <f t="shared" si="1"/>
        <v>3.3329598924490252E-3</v>
      </c>
      <c r="Q47" s="13">
        <f t="shared" si="3"/>
        <v>34435</v>
      </c>
      <c r="R47" s="12">
        <f t="shared" si="2"/>
        <v>0.9644577638359848</v>
      </c>
    </row>
    <row r="48" spans="1:18" x14ac:dyDescent="0.35">
      <c r="A48" s="6">
        <v>26657</v>
      </c>
      <c r="B48" s="6">
        <v>4646</v>
      </c>
      <c r="C48" s="6">
        <v>8</v>
      </c>
      <c r="D48" s="6">
        <v>2</v>
      </c>
      <c r="E48" s="6">
        <v>6</v>
      </c>
      <c r="F48" s="6">
        <v>13</v>
      </c>
      <c r="G48" s="6">
        <v>6</v>
      </c>
      <c r="H48" s="6">
        <v>11</v>
      </c>
      <c r="I48" s="6">
        <v>12</v>
      </c>
      <c r="J48" s="6">
        <v>11</v>
      </c>
      <c r="K48" s="6">
        <v>13</v>
      </c>
      <c r="L48" s="6">
        <v>6</v>
      </c>
      <c r="M48" s="6">
        <v>14</v>
      </c>
      <c r="N48" s="6">
        <v>14</v>
      </c>
      <c r="O48" s="6">
        <f t="shared" si="4"/>
        <v>116</v>
      </c>
      <c r="P48" s="12">
        <f t="shared" si="1"/>
        <v>3.2489356934797221E-3</v>
      </c>
      <c r="Q48" s="13">
        <f t="shared" si="3"/>
        <v>34551</v>
      </c>
      <c r="R48" s="12">
        <f t="shared" si="2"/>
        <v>0.96770669952946453</v>
      </c>
    </row>
    <row r="49" spans="1:18" x14ac:dyDescent="0.35">
      <c r="A49" s="6">
        <v>60481</v>
      </c>
      <c r="B49" s="6">
        <v>368</v>
      </c>
      <c r="C49" s="6">
        <v>4</v>
      </c>
      <c r="D49" s="6">
        <v>11</v>
      </c>
      <c r="E49" s="6">
        <v>5</v>
      </c>
      <c r="F49" s="6">
        <v>8</v>
      </c>
      <c r="G49" s="6">
        <v>14</v>
      </c>
      <c r="H49" s="6">
        <v>7</v>
      </c>
      <c r="I49" s="6">
        <v>7</v>
      </c>
      <c r="J49" s="6">
        <v>11</v>
      </c>
      <c r="K49" s="6">
        <v>13</v>
      </c>
      <c r="L49" s="6">
        <v>13</v>
      </c>
      <c r="M49" s="6">
        <v>7</v>
      </c>
      <c r="N49" s="6">
        <v>14</v>
      </c>
      <c r="O49" s="6">
        <f t="shared" si="4"/>
        <v>114</v>
      </c>
      <c r="P49" s="12">
        <f t="shared" si="1"/>
        <v>3.19291956083352E-3</v>
      </c>
      <c r="Q49" s="13">
        <f t="shared" si="3"/>
        <v>34665</v>
      </c>
      <c r="R49" s="12">
        <f t="shared" si="2"/>
        <v>0.97089961909029798</v>
      </c>
    </row>
    <row r="50" spans="1:18" x14ac:dyDescent="0.35">
      <c r="A50" s="6">
        <v>62069</v>
      </c>
      <c r="B50" s="6">
        <v>447</v>
      </c>
      <c r="C50" s="6">
        <v>12</v>
      </c>
      <c r="D50" s="6">
        <v>6</v>
      </c>
      <c r="E50" s="6">
        <v>9</v>
      </c>
      <c r="F50" s="6">
        <v>4</v>
      </c>
      <c r="G50" s="6">
        <v>7</v>
      </c>
      <c r="H50" s="6">
        <v>11</v>
      </c>
      <c r="I50" s="6">
        <v>14</v>
      </c>
      <c r="J50" s="6">
        <v>6</v>
      </c>
      <c r="K50" s="6">
        <v>12</v>
      </c>
      <c r="L50" s="6">
        <v>6</v>
      </c>
      <c r="M50" s="6">
        <v>7</v>
      </c>
      <c r="N50" s="6">
        <v>13</v>
      </c>
      <c r="O50" s="6">
        <f t="shared" si="4"/>
        <v>107</v>
      </c>
      <c r="P50" s="12">
        <f t="shared" si="1"/>
        <v>2.9968630965718128E-3</v>
      </c>
      <c r="Q50" s="13">
        <f t="shared" si="3"/>
        <v>34772</v>
      </c>
      <c r="R50" s="12">
        <f t="shared" si="2"/>
        <v>0.97389648218686986</v>
      </c>
    </row>
    <row r="51" spans="1:18" x14ac:dyDescent="0.35">
      <c r="A51" s="6">
        <v>27430</v>
      </c>
      <c r="B51" s="6">
        <v>4779</v>
      </c>
      <c r="C51" s="6">
        <v>13</v>
      </c>
      <c r="D51" s="6">
        <v>4</v>
      </c>
      <c r="E51" s="6">
        <v>14</v>
      </c>
      <c r="F51" s="6">
        <v>12</v>
      </c>
      <c r="G51" s="6">
        <v>9</v>
      </c>
      <c r="H51" s="6">
        <v>7</v>
      </c>
      <c r="I51" s="6">
        <v>3</v>
      </c>
      <c r="J51" s="6">
        <v>8</v>
      </c>
      <c r="K51" s="6">
        <v>15</v>
      </c>
      <c r="L51" s="6">
        <v>10</v>
      </c>
      <c r="M51" s="6">
        <v>5</v>
      </c>
      <c r="N51" s="6">
        <v>4</v>
      </c>
      <c r="O51" s="6">
        <f t="shared" si="4"/>
        <v>104</v>
      </c>
      <c r="P51" s="12">
        <f t="shared" si="1"/>
        <v>2.9128388976025093E-3</v>
      </c>
      <c r="Q51" s="13">
        <f t="shared" si="3"/>
        <v>34876</v>
      </c>
      <c r="R51" s="12">
        <f t="shared" si="2"/>
        <v>0.97680932108447238</v>
      </c>
    </row>
    <row r="52" spans="1:18" x14ac:dyDescent="0.35">
      <c r="A52" s="6">
        <v>28900</v>
      </c>
      <c r="B52" s="6">
        <v>4718</v>
      </c>
      <c r="C52" s="6">
        <v>2</v>
      </c>
      <c r="D52" s="6">
        <v>13</v>
      </c>
      <c r="E52" s="6">
        <v>13</v>
      </c>
      <c r="F52" s="6">
        <v>6</v>
      </c>
      <c r="G52" s="6">
        <v>4</v>
      </c>
      <c r="H52" s="6">
        <v>4</v>
      </c>
      <c r="I52" s="6">
        <v>8</v>
      </c>
      <c r="J52" s="6">
        <v>12</v>
      </c>
      <c r="K52" s="6">
        <v>5</v>
      </c>
      <c r="L52" s="6">
        <v>9</v>
      </c>
      <c r="M52" s="6">
        <v>15</v>
      </c>
      <c r="N52" s="6">
        <v>12</v>
      </c>
      <c r="O52" s="6">
        <f t="shared" si="4"/>
        <v>103</v>
      </c>
      <c r="P52" s="12">
        <f t="shared" si="1"/>
        <v>2.8848308312794083E-3</v>
      </c>
      <c r="Q52" s="13">
        <f t="shared" si="3"/>
        <v>34979</v>
      </c>
      <c r="R52" s="12">
        <f t="shared" si="2"/>
        <v>0.97969415191575171</v>
      </c>
    </row>
    <row r="53" spans="1:18" x14ac:dyDescent="0.35">
      <c r="A53" s="6">
        <v>35361</v>
      </c>
      <c r="B53" s="6">
        <v>4817</v>
      </c>
      <c r="C53" s="6">
        <v>7</v>
      </c>
      <c r="D53" s="6">
        <v>7</v>
      </c>
      <c r="E53" s="6">
        <v>9</v>
      </c>
      <c r="F53" s="6">
        <v>7</v>
      </c>
      <c r="G53" s="6">
        <v>5</v>
      </c>
      <c r="H53" s="6">
        <v>7</v>
      </c>
      <c r="I53" s="6">
        <v>11</v>
      </c>
      <c r="J53" s="6">
        <v>8</v>
      </c>
      <c r="K53" s="6">
        <v>7</v>
      </c>
      <c r="L53" s="6">
        <v>13</v>
      </c>
      <c r="M53" s="6">
        <v>14</v>
      </c>
      <c r="N53" s="6">
        <v>7</v>
      </c>
      <c r="O53" s="6">
        <f t="shared" si="4"/>
        <v>102</v>
      </c>
      <c r="P53" s="12">
        <f t="shared" si="1"/>
        <v>2.8568227649563072E-3</v>
      </c>
      <c r="Q53" s="13">
        <f t="shared" si="3"/>
        <v>35081</v>
      </c>
      <c r="R53" s="12">
        <f t="shared" si="2"/>
        <v>0.98255097468070807</v>
      </c>
    </row>
    <row r="54" spans="1:18" x14ac:dyDescent="0.35">
      <c r="A54" s="6">
        <v>60474</v>
      </c>
      <c r="B54" s="6">
        <v>543</v>
      </c>
      <c r="C54" s="6">
        <v>6</v>
      </c>
      <c r="D54" s="6">
        <v>8</v>
      </c>
      <c r="E54" s="6">
        <v>12</v>
      </c>
      <c r="F54" s="6">
        <v>15</v>
      </c>
      <c r="G54" s="6">
        <v>9</v>
      </c>
      <c r="H54" s="6">
        <v>9</v>
      </c>
      <c r="I54" s="6">
        <v>5</v>
      </c>
      <c r="J54" s="6">
        <v>3</v>
      </c>
      <c r="K54" s="6">
        <v>4</v>
      </c>
      <c r="L54" s="6">
        <v>10</v>
      </c>
      <c r="M54" s="6">
        <v>15</v>
      </c>
      <c r="N54" s="6">
        <v>6</v>
      </c>
      <c r="O54" s="6">
        <f t="shared" si="4"/>
        <v>102</v>
      </c>
      <c r="P54" s="12">
        <f t="shared" si="1"/>
        <v>2.8568227649563072E-3</v>
      </c>
      <c r="Q54" s="13">
        <f t="shared" si="3"/>
        <v>35183</v>
      </c>
      <c r="R54" s="12">
        <f t="shared" si="2"/>
        <v>0.98540779744566431</v>
      </c>
    </row>
    <row r="55" spans="1:18" x14ac:dyDescent="0.35">
      <c r="A55" s="6">
        <v>20592</v>
      </c>
      <c r="B55" s="6">
        <v>600</v>
      </c>
      <c r="C55" s="6">
        <v>4</v>
      </c>
      <c r="D55" s="6">
        <v>9</v>
      </c>
      <c r="E55" s="6">
        <v>8</v>
      </c>
      <c r="F55" s="6">
        <v>12</v>
      </c>
      <c r="G55" s="6">
        <v>2</v>
      </c>
      <c r="H55" s="6">
        <v>5</v>
      </c>
      <c r="I55" s="6">
        <v>4</v>
      </c>
      <c r="J55" s="6">
        <v>13</v>
      </c>
      <c r="K55" s="6">
        <v>12</v>
      </c>
      <c r="L55" s="6">
        <v>14</v>
      </c>
      <c r="M55" s="6">
        <v>6</v>
      </c>
      <c r="N55" s="6">
        <v>6</v>
      </c>
      <c r="O55" s="6">
        <f t="shared" si="4"/>
        <v>95</v>
      </c>
      <c r="P55" s="12">
        <f t="shared" si="1"/>
        <v>2.6607663006946E-3</v>
      </c>
      <c r="Q55" s="13">
        <f t="shared" si="3"/>
        <v>35278</v>
      </c>
      <c r="R55" s="12">
        <f t="shared" si="2"/>
        <v>0.98806856374635899</v>
      </c>
    </row>
    <row r="56" spans="1:18" x14ac:dyDescent="0.35">
      <c r="A56" s="6">
        <v>62068</v>
      </c>
      <c r="B56" s="6">
        <v>74</v>
      </c>
      <c r="C56" s="6">
        <v>7</v>
      </c>
      <c r="D56" s="6">
        <v>12</v>
      </c>
      <c r="E56" s="6">
        <v>4</v>
      </c>
      <c r="F56" s="6">
        <v>12</v>
      </c>
      <c r="G56" s="6">
        <v>5</v>
      </c>
      <c r="H56" s="6">
        <v>8</v>
      </c>
      <c r="I56" s="6">
        <v>9</v>
      </c>
      <c r="J56" s="6">
        <v>4</v>
      </c>
      <c r="K56" s="6">
        <v>12</v>
      </c>
      <c r="L56" s="6">
        <v>3</v>
      </c>
      <c r="M56" s="6">
        <v>4</v>
      </c>
      <c r="N56" s="6">
        <v>15</v>
      </c>
      <c r="O56" s="6">
        <f t="shared" si="4"/>
        <v>95</v>
      </c>
      <c r="P56" s="12">
        <f t="shared" si="1"/>
        <v>2.6607663006946E-3</v>
      </c>
      <c r="Q56" s="13">
        <f t="shared" si="3"/>
        <v>35373</v>
      </c>
      <c r="R56" s="12">
        <f t="shared" si="2"/>
        <v>0.99072933004705355</v>
      </c>
    </row>
    <row r="57" spans="1:18" x14ac:dyDescent="0.35">
      <c r="A57" s="6">
        <v>49817</v>
      </c>
      <c r="B57" s="6">
        <v>4784</v>
      </c>
      <c r="C57" s="6">
        <v>7</v>
      </c>
      <c r="D57" s="6">
        <v>5</v>
      </c>
      <c r="E57" s="6">
        <v>7</v>
      </c>
      <c r="F57" s="6">
        <v>14</v>
      </c>
      <c r="G57" s="6">
        <v>3</v>
      </c>
      <c r="H57" s="6">
        <v>4</v>
      </c>
      <c r="I57" s="6">
        <v>6</v>
      </c>
      <c r="J57" s="6">
        <v>5</v>
      </c>
      <c r="K57" s="6">
        <v>4</v>
      </c>
      <c r="L57" s="6">
        <v>14</v>
      </c>
      <c r="M57" s="6">
        <v>14</v>
      </c>
      <c r="N57" s="6">
        <v>5</v>
      </c>
      <c r="O57" s="6">
        <f t="shared" si="4"/>
        <v>88</v>
      </c>
      <c r="P57" s="12">
        <f t="shared" si="1"/>
        <v>2.4647098364328928E-3</v>
      </c>
      <c r="Q57" s="13">
        <f t="shared" si="3"/>
        <v>35461</v>
      </c>
      <c r="R57" s="12">
        <f t="shared" si="2"/>
        <v>0.99319403988348642</v>
      </c>
    </row>
    <row r="58" spans="1:18" x14ac:dyDescent="0.35">
      <c r="A58" s="6">
        <v>27426</v>
      </c>
      <c r="B58" s="6">
        <v>4758</v>
      </c>
      <c r="C58" s="6">
        <v>4</v>
      </c>
      <c r="D58" s="6">
        <v>7</v>
      </c>
      <c r="E58" s="6">
        <v>9</v>
      </c>
      <c r="F58" s="6">
        <v>3</v>
      </c>
      <c r="G58" s="6">
        <v>12</v>
      </c>
      <c r="H58" s="6">
        <v>4</v>
      </c>
      <c r="I58" s="6">
        <v>14</v>
      </c>
      <c r="J58" s="6">
        <v>3</v>
      </c>
      <c r="K58" s="6">
        <v>11</v>
      </c>
      <c r="L58" s="6">
        <v>9</v>
      </c>
      <c r="M58" s="6">
        <v>4</v>
      </c>
      <c r="N58" s="6">
        <v>6</v>
      </c>
      <c r="O58" s="6">
        <f t="shared" si="4"/>
        <v>86</v>
      </c>
      <c r="P58" s="12">
        <f t="shared" si="1"/>
        <v>2.4086937037866908E-3</v>
      </c>
      <c r="Q58" s="13">
        <f t="shared" si="3"/>
        <v>35547</v>
      </c>
      <c r="R58" s="12">
        <f t="shared" si="2"/>
        <v>0.99560273358727314</v>
      </c>
    </row>
    <row r="59" spans="1:18" x14ac:dyDescent="0.35">
      <c r="A59" s="6">
        <v>28396</v>
      </c>
      <c r="B59" s="6">
        <v>4853</v>
      </c>
      <c r="C59" s="6">
        <v>4</v>
      </c>
      <c r="D59" s="6">
        <v>10</v>
      </c>
      <c r="E59" s="6">
        <v>2</v>
      </c>
      <c r="F59" s="6">
        <v>10</v>
      </c>
      <c r="G59" s="6">
        <v>4</v>
      </c>
      <c r="H59" s="6">
        <v>5</v>
      </c>
      <c r="I59" s="6">
        <v>8</v>
      </c>
      <c r="J59" s="6">
        <v>6</v>
      </c>
      <c r="K59" s="6">
        <v>10</v>
      </c>
      <c r="L59" s="6">
        <v>14</v>
      </c>
      <c r="M59" s="6">
        <v>2</v>
      </c>
      <c r="N59" s="6">
        <v>4</v>
      </c>
      <c r="O59" s="6">
        <f t="shared" si="4"/>
        <v>79</v>
      </c>
      <c r="P59" s="12">
        <f t="shared" si="1"/>
        <v>2.2126372395249831E-3</v>
      </c>
      <c r="Q59" s="13">
        <f t="shared" si="3"/>
        <v>35626</v>
      </c>
      <c r="R59" s="12">
        <f t="shared" si="2"/>
        <v>0.99781537082679816</v>
      </c>
    </row>
    <row r="60" spans="1:18" x14ac:dyDescent="0.35">
      <c r="A60" s="6">
        <v>60475</v>
      </c>
      <c r="B60" s="6">
        <v>876</v>
      </c>
      <c r="C60" s="6">
        <v>7</v>
      </c>
      <c r="D60" s="6">
        <v>6</v>
      </c>
      <c r="E60" s="6">
        <v>8</v>
      </c>
      <c r="F60" s="6">
        <v>2</v>
      </c>
      <c r="G60" s="6">
        <v>3</v>
      </c>
      <c r="H60" s="6">
        <v>3</v>
      </c>
      <c r="I60" s="6">
        <v>14</v>
      </c>
      <c r="J60" s="6">
        <v>4</v>
      </c>
      <c r="K60" s="6">
        <v>14</v>
      </c>
      <c r="L60" s="6">
        <v>8</v>
      </c>
      <c r="M60" s="6">
        <v>3</v>
      </c>
      <c r="N60" s="6">
        <v>6</v>
      </c>
      <c r="O60" s="6">
        <f t="shared" si="4"/>
        <v>78</v>
      </c>
      <c r="P60" s="12">
        <f t="shared" si="1"/>
        <v>2.1846291732018821E-3</v>
      </c>
      <c r="Q60" s="13">
        <f t="shared" si="3"/>
        <v>35704</v>
      </c>
      <c r="R60" s="12">
        <f t="shared" si="2"/>
        <v>1</v>
      </c>
    </row>
    <row r="62" spans="1:18" x14ac:dyDescent="0.35">
      <c r="N62" t="s">
        <v>119</v>
      </c>
      <c r="O62" s="6">
        <f>SUM(O2:O60)</f>
        <v>35704</v>
      </c>
    </row>
  </sheetData>
  <sortState ref="A2:O60">
    <sortCondition descending="1" ref="O2:O60"/>
  </sortState>
  <pageMargins left="0.7" right="0.7" top="0.75" bottom="0.75" header="0.3" footer="0.3"/>
  <ignoredErrors>
    <ignoredError sqref="O2:O60" formulaRange="1"/>
    <ignoredError sqref="Q2:Q6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62"/>
  <sheetViews>
    <sheetView workbookViewId="0"/>
  </sheetViews>
  <sheetFormatPr defaultRowHeight="14.5" x14ac:dyDescent="0.35"/>
  <cols>
    <col min="1" max="1" width="8.453125" bestFit="1" customWidth="1"/>
    <col min="2" max="2" width="11.81640625" bestFit="1" customWidth="1"/>
    <col min="3" max="3" width="9.81640625" bestFit="1" customWidth="1"/>
    <col min="4" max="4" width="10.1796875" bestFit="1" customWidth="1"/>
    <col min="5" max="5" width="10.26953125" bestFit="1" customWidth="1"/>
    <col min="6" max="6" width="10" customWidth="1"/>
    <col min="7" max="7" width="10" bestFit="1" customWidth="1"/>
    <col min="8" max="8" width="10.54296875" bestFit="1" customWidth="1"/>
    <col min="9" max="9" width="9.81640625" bestFit="1" customWidth="1"/>
    <col min="10" max="10" width="10.26953125" bestFit="1" customWidth="1"/>
    <col min="11" max="11" width="10.26953125" customWidth="1"/>
    <col min="12" max="13" width="10" bestFit="1" customWidth="1"/>
    <col min="14" max="14" width="9.81640625" bestFit="1" customWidth="1"/>
    <col min="15" max="15" width="17.453125" style="16" bestFit="1" customWidth="1"/>
    <col min="16" max="16" width="14.81640625" bestFit="1" customWidth="1"/>
    <col min="17" max="17" width="15.1796875" style="16" bestFit="1" customWidth="1"/>
    <col min="18" max="18" width="15.26953125" bestFit="1" customWidth="1"/>
  </cols>
  <sheetData>
    <row r="1" spans="1:18" x14ac:dyDescent="0.35">
      <c r="A1" s="6" t="s">
        <v>80</v>
      </c>
      <c r="B1" s="6" t="s">
        <v>81</v>
      </c>
      <c r="C1" s="6" t="s">
        <v>82</v>
      </c>
      <c r="D1" s="6" t="s">
        <v>83</v>
      </c>
      <c r="E1" s="6" t="s">
        <v>84</v>
      </c>
      <c r="F1" s="6" t="s">
        <v>85</v>
      </c>
      <c r="G1" s="6" t="s">
        <v>86</v>
      </c>
      <c r="H1" s="6" t="s">
        <v>87</v>
      </c>
      <c r="I1" s="6" t="s">
        <v>88</v>
      </c>
      <c r="J1" s="6" t="s">
        <v>89</v>
      </c>
      <c r="K1" s="6" t="s">
        <v>90</v>
      </c>
      <c r="L1" s="6" t="s">
        <v>91</v>
      </c>
      <c r="M1" s="6" t="s">
        <v>92</v>
      </c>
      <c r="N1" s="6" t="s">
        <v>93</v>
      </c>
      <c r="O1" s="16" t="s">
        <v>125</v>
      </c>
      <c r="P1" s="6" t="s">
        <v>126</v>
      </c>
      <c r="Q1" s="16" t="s">
        <v>127</v>
      </c>
      <c r="R1" s="6" t="s">
        <v>128</v>
      </c>
    </row>
    <row r="2" spans="1:18" x14ac:dyDescent="0.35">
      <c r="A2" s="6">
        <v>20051</v>
      </c>
      <c r="B2" s="6">
        <v>1250</v>
      </c>
      <c r="C2" s="6">
        <v>214</v>
      </c>
      <c r="D2" s="6">
        <v>120</v>
      </c>
      <c r="E2" s="6">
        <v>275</v>
      </c>
      <c r="F2" s="6">
        <v>150</v>
      </c>
      <c r="G2" s="6">
        <v>152</v>
      </c>
      <c r="H2" s="6">
        <v>320</v>
      </c>
      <c r="I2" s="6">
        <v>230</v>
      </c>
      <c r="J2" s="6">
        <v>320</v>
      </c>
      <c r="K2" s="6">
        <v>250</v>
      </c>
      <c r="L2" s="6">
        <v>345</v>
      </c>
      <c r="M2" s="6">
        <v>350</v>
      </c>
      <c r="N2" s="6">
        <v>299</v>
      </c>
      <c r="O2" s="17">
        <f t="shared" ref="O2:O33" si="0">SUM(C2:N2)*B2</f>
        <v>3781250</v>
      </c>
      <c r="P2" s="12">
        <f>O2/$O$62</f>
        <v>6.7380038850818086E-2</v>
      </c>
      <c r="Q2" s="16">
        <f>O2</f>
        <v>3781250</v>
      </c>
      <c r="R2" s="12">
        <f>Q2/$O$62</f>
        <v>6.7380038850818086E-2</v>
      </c>
    </row>
    <row r="3" spans="1:18" x14ac:dyDescent="0.35">
      <c r="A3" s="6">
        <v>20552</v>
      </c>
      <c r="B3" s="6">
        <v>4250</v>
      </c>
      <c r="C3" s="6">
        <v>0</v>
      </c>
      <c r="D3" s="6">
        <v>0</v>
      </c>
      <c r="E3" s="6">
        <v>0</v>
      </c>
      <c r="F3" s="6">
        <v>0</v>
      </c>
      <c r="G3" s="6">
        <v>345</v>
      </c>
      <c r="H3" s="6">
        <v>456</v>
      </c>
      <c r="I3" s="6">
        <v>45</v>
      </c>
      <c r="J3" s="6">
        <v>0</v>
      </c>
      <c r="K3" s="6">
        <v>0</v>
      </c>
      <c r="L3" s="6">
        <v>0</v>
      </c>
      <c r="M3" s="6">
        <v>0</v>
      </c>
      <c r="N3" s="6">
        <v>0</v>
      </c>
      <c r="O3" s="17">
        <f t="shared" si="0"/>
        <v>3595500</v>
      </c>
      <c r="P3" s="12">
        <f t="shared" ref="P3:P60" si="1">O3/$O$62</f>
        <v>6.4070064049749798E-2</v>
      </c>
      <c r="Q3" s="16">
        <f>Q2+O3</f>
        <v>7376750</v>
      </c>
      <c r="R3" s="12">
        <f t="shared" ref="R3:R60" si="2">Q3/$O$62</f>
        <v>0.13145010290056788</v>
      </c>
    </row>
    <row r="4" spans="1:18" x14ac:dyDescent="0.35">
      <c r="A4" s="6">
        <v>28782</v>
      </c>
      <c r="B4" s="6">
        <v>460</v>
      </c>
      <c r="C4" s="6">
        <v>562</v>
      </c>
      <c r="D4" s="6">
        <v>711</v>
      </c>
      <c r="E4" s="6">
        <v>619</v>
      </c>
      <c r="F4" s="6">
        <v>721</v>
      </c>
      <c r="G4" s="6">
        <v>409</v>
      </c>
      <c r="H4" s="6">
        <v>695</v>
      </c>
      <c r="I4" s="6">
        <v>773</v>
      </c>
      <c r="J4" s="6">
        <v>732</v>
      </c>
      <c r="K4" s="6">
        <v>516</v>
      </c>
      <c r="L4" s="6">
        <v>609</v>
      </c>
      <c r="M4" s="6">
        <v>726</v>
      </c>
      <c r="N4" s="6">
        <v>636</v>
      </c>
      <c r="O4" s="17">
        <f t="shared" si="0"/>
        <v>3546140</v>
      </c>
      <c r="P4" s="12">
        <f t="shared" si="1"/>
        <v>6.3190492818628777E-2</v>
      </c>
      <c r="Q4" s="16">
        <f t="shared" ref="Q4:Q60" si="3">Q3+O4</f>
        <v>10922890</v>
      </c>
      <c r="R4" s="12">
        <f t="shared" si="2"/>
        <v>0.19464059571919667</v>
      </c>
    </row>
    <row r="5" spans="1:18" x14ac:dyDescent="0.35">
      <c r="A5" s="6">
        <v>20357</v>
      </c>
      <c r="B5" s="6">
        <v>800</v>
      </c>
      <c r="C5" s="6">
        <v>9</v>
      </c>
      <c r="D5" s="6">
        <v>320</v>
      </c>
      <c r="E5" s="6">
        <v>290</v>
      </c>
      <c r="F5" s="6">
        <v>400</v>
      </c>
      <c r="G5" s="6">
        <v>389</v>
      </c>
      <c r="H5" s="6">
        <v>300</v>
      </c>
      <c r="I5" s="6">
        <v>299</v>
      </c>
      <c r="J5" s="6">
        <v>400</v>
      </c>
      <c r="K5" s="6">
        <v>421</v>
      </c>
      <c r="L5" s="6">
        <v>480</v>
      </c>
      <c r="M5" s="6">
        <v>399</v>
      </c>
      <c r="N5" s="6">
        <v>401</v>
      </c>
      <c r="O5" s="17">
        <f t="shared" si="0"/>
        <v>3286400</v>
      </c>
      <c r="P5" s="12">
        <f t="shared" si="1"/>
        <v>5.8562052146599292E-2</v>
      </c>
      <c r="Q5" s="16">
        <f t="shared" si="3"/>
        <v>14209290</v>
      </c>
      <c r="R5" s="12">
        <f t="shared" si="2"/>
        <v>0.25320264786579594</v>
      </c>
    </row>
    <row r="6" spans="1:18" x14ac:dyDescent="0.35">
      <c r="A6" s="6">
        <v>20489</v>
      </c>
      <c r="B6" s="6">
        <v>4340</v>
      </c>
      <c r="C6" s="6">
        <v>2</v>
      </c>
      <c r="D6" s="6">
        <v>2</v>
      </c>
      <c r="E6" s="6">
        <v>189</v>
      </c>
      <c r="F6" s="6">
        <v>8</v>
      </c>
      <c r="G6" s="6">
        <v>8</v>
      </c>
      <c r="H6" s="6">
        <v>234</v>
      </c>
      <c r="I6" s="6">
        <v>6</v>
      </c>
      <c r="J6" s="6">
        <v>5</v>
      </c>
      <c r="K6" s="6">
        <v>234</v>
      </c>
      <c r="L6" s="6">
        <v>5</v>
      </c>
      <c r="M6" s="6">
        <v>0</v>
      </c>
      <c r="N6" s="6">
        <v>5</v>
      </c>
      <c r="O6" s="17">
        <f t="shared" si="0"/>
        <v>3029320</v>
      </c>
      <c r="P6" s="12">
        <f t="shared" si="1"/>
        <v>5.398101138289197E-2</v>
      </c>
      <c r="Q6" s="16">
        <f t="shared" si="3"/>
        <v>17238610</v>
      </c>
      <c r="R6" s="12">
        <f t="shared" si="2"/>
        <v>0.30718365924868796</v>
      </c>
    </row>
    <row r="7" spans="1:18" x14ac:dyDescent="0.35">
      <c r="A7" s="6">
        <v>22138</v>
      </c>
      <c r="B7" s="6">
        <v>4240</v>
      </c>
      <c r="C7" s="6">
        <v>0</v>
      </c>
      <c r="D7" s="6">
        <v>0</v>
      </c>
      <c r="E7" s="6">
        <v>0</v>
      </c>
      <c r="F7" s="6">
        <v>0</v>
      </c>
      <c r="G7" s="6">
        <v>234</v>
      </c>
      <c r="H7" s="6">
        <v>299</v>
      </c>
      <c r="I7" s="6">
        <v>15</v>
      </c>
      <c r="J7" s="6">
        <v>1</v>
      </c>
      <c r="K7" s="6">
        <v>0</v>
      </c>
      <c r="L7" s="6">
        <v>0</v>
      </c>
      <c r="M7" s="6">
        <v>0</v>
      </c>
      <c r="N7" s="6">
        <v>0</v>
      </c>
      <c r="O7" s="17">
        <f t="shared" si="0"/>
        <v>2327760</v>
      </c>
      <c r="P7" s="12">
        <f t="shared" si="1"/>
        <v>4.1479552855637772E-2</v>
      </c>
      <c r="Q7" s="16">
        <f t="shared" si="3"/>
        <v>19566370</v>
      </c>
      <c r="R7" s="12">
        <f t="shared" si="2"/>
        <v>0.34866321210432571</v>
      </c>
    </row>
    <row r="8" spans="1:18" x14ac:dyDescent="0.35">
      <c r="A8" s="6">
        <v>20360</v>
      </c>
      <c r="B8" s="6">
        <v>4320</v>
      </c>
      <c r="C8" s="6">
        <v>0</v>
      </c>
      <c r="D8" s="6">
        <v>4</v>
      </c>
      <c r="E8" s="6">
        <v>134</v>
      </c>
      <c r="F8" s="6">
        <v>0</v>
      </c>
      <c r="G8" s="6">
        <v>9</v>
      </c>
      <c r="H8" s="6">
        <v>167</v>
      </c>
      <c r="I8" s="6">
        <v>10</v>
      </c>
      <c r="J8" s="6">
        <v>9</v>
      </c>
      <c r="K8" s="6">
        <v>167</v>
      </c>
      <c r="L8" s="6">
        <v>1</v>
      </c>
      <c r="M8" s="6">
        <v>9</v>
      </c>
      <c r="N8" s="6">
        <v>5</v>
      </c>
      <c r="O8" s="17">
        <f t="shared" si="0"/>
        <v>2224800</v>
      </c>
      <c r="P8" s="12">
        <f t="shared" si="1"/>
        <v>3.9644855652310768E-2</v>
      </c>
      <c r="Q8" s="16">
        <f t="shared" si="3"/>
        <v>21791170</v>
      </c>
      <c r="R8" s="12">
        <f t="shared" si="2"/>
        <v>0.38830806775663645</v>
      </c>
    </row>
    <row r="9" spans="1:18" x14ac:dyDescent="0.35">
      <c r="A9" s="6">
        <v>26777</v>
      </c>
      <c r="B9" s="6">
        <v>5148</v>
      </c>
      <c r="C9" s="6">
        <v>0</v>
      </c>
      <c r="D9" s="6">
        <v>0</v>
      </c>
      <c r="E9" s="6">
        <v>189</v>
      </c>
      <c r="F9" s="6">
        <v>234</v>
      </c>
      <c r="G9" s="6">
        <v>7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17">
        <f t="shared" si="0"/>
        <v>2213640</v>
      </c>
      <c r="P9" s="12">
        <f t="shared" si="1"/>
        <v>3.9445989871530571E-2</v>
      </c>
      <c r="Q9" s="16">
        <f t="shared" si="3"/>
        <v>24004810</v>
      </c>
      <c r="R9" s="12">
        <f t="shared" si="2"/>
        <v>0.42775405762816704</v>
      </c>
    </row>
    <row r="10" spans="1:18" x14ac:dyDescent="0.35">
      <c r="A10" s="6">
        <v>41132</v>
      </c>
      <c r="B10" s="6">
        <v>5033</v>
      </c>
      <c r="C10" s="6">
        <v>5</v>
      </c>
      <c r="D10" s="6">
        <v>0</v>
      </c>
      <c r="E10" s="6">
        <v>99</v>
      </c>
      <c r="F10" s="6">
        <v>6</v>
      </c>
      <c r="G10" s="6">
        <v>6</v>
      </c>
      <c r="H10" s="6">
        <v>4</v>
      </c>
      <c r="I10" s="6">
        <v>4</v>
      </c>
      <c r="J10" s="6">
        <v>103</v>
      </c>
      <c r="K10" s="6">
        <v>3</v>
      </c>
      <c r="L10" s="6">
        <v>4</v>
      </c>
      <c r="M10" s="6">
        <v>133</v>
      </c>
      <c r="N10" s="6">
        <v>7</v>
      </c>
      <c r="O10" s="17">
        <f t="shared" si="0"/>
        <v>1882342</v>
      </c>
      <c r="P10" s="12">
        <f t="shared" si="1"/>
        <v>3.3542420387577286E-2</v>
      </c>
      <c r="Q10" s="16">
        <f t="shared" si="3"/>
        <v>25887152</v>
      </c>
      <c r="R10" s="12">
        <f t="shared" si="2"/>
        <v>0.4612964780157443</v>
      </c>
    </row>
    <row r="11" spans="1:18" x14ac:dyDescent="0.35">
      <c r="A11" s="6">
        <v>20053</v>
      </c>
      <c r="B11" s="6">
        <v>4280</v>
      </c>
      <c r="C11" s="6">
        <v>0</v>
      </c>
      <c r="D11" s="6">
        <v>10</v>
      </c>
      <c r="E11" s="6">
        <v>130</v>
      </c>
      <c r="F11" s="6">
        <v>5</v>
      </c>
      <c r="G11" s="6">
        <v>5</v>
      </c>
      <c r="H11" s="6">
        <v>150</v>
      </c>
      <c r="I11" s="6">
        <v>0</v>
      </c>
      <c r="J11" s="6">
        <v>0</v>
      </c>
      <c r="K11" s="6">
        <v>135</v>
      </c>
      <c r="L11" s="6">
        <v>0</v>
      </c>
      <c r="M11" s="6">
        <v>4</v>
      </c>
      <c r="N11" s="6">
        <v>0</v>
      </c>
      <c r="O11" s="17">
        <f t="shared" si="0"/>
        <v>1878920</v>
      </c>
      <c r="P11" s="12">
        <f t="shared" si="1"/>
        <v>3.3481442009277121E-2</v>
      </c>
      <c r="Q11" s="16">
        <f t="shared" si="3"/>
        <v>27766072</v>
      </c>
      <c r="R11" s="12">
        <f t="shared" si="2"/>
        <v>0.49477792002502147</v>
      </c>
    </row>
    <row r="12" spans="1:18" x14ac:dyDescent="0.35">
      <c r="A12" s="6">
        <v>41005</v>
      </c>
      <c r="B12" s="6">
        <v>4970</v>
      </c>
      <c r="C12" s="6">
        <v>0</v>
      </c>
      <c r="D12" s="6">
        <v>0</v>
      </c>
      <c r="E12" s="6">
        <v>123</v>
      </c>
      <c r="F12" s="6">
        <v>0</v>
      </c>
      <c r="G12" s="6">
        <v>4</v>
      </c>
      <c r="H12" s="6">
        <v>0</v>
      </c>
      <c r="I12" s="6">
        <v>0</v>
      </c>
      <c r="J12" s="6">
        <v>145</v>
      </c>
      <c r="K12" s="6">
        <v>0</v>
      </c>
      <c r="L12" s="6">
        <v>2</v>
      </c>
      <c r="M12" s="6">
        <v>101</v>
      </c>
      <c r="N12" s="6">
        <v>0</v>
      </c>
      <c r="O12" s="17">
        <f t="shared" si="0"/>
        <v>1863750</v>
      </c>
      <c r="P12" s="12">
        <f t="shared" si="1"/>
        <v>3.3211119975725546E-2</v>
      </c>
      <c r="Q12" s="16">
        <f t="shared" si="3"/>
        <v>29629822</v>
      </c>
      <c r="R12" s="12">
        <f t="shared" si="2"/>
        <v>0.52798904000074698</v>
      </c>
    </row>
    <row r="13" spans="1:18" x14ac:dyDescent="0.35">
      <c r="A13" s="6">
        <v>29450</v>
      </c>
      <c r="B13" s="6">
        <v>5117</v>
      </c>
      <c r="C13" s="6">
        <v>0</v>
      </c>
      <c r="D13" s="6">
        <v>3</v>
      </c>
      <c r="E13" s="6">
        <v>154</v>
      </c>
      <c r="F13" s="6">
        <v>189</v>
      </c>
      <c r="G13" s="6">
        <v>8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17">
        <f t="shared" si="0"/>
        <v>1811418</v>
      </c>
      <c r="P13" s="12">
        <f t="shared" si="1"/>
        <v>3.2278589147787425E-2</v>
      </c>
      <c r="Q13" s="16">
        <f t="shared" si="3"/>
        <v>31441240</v>
      </c>
      <c r="R13" s="12">
        <f t="shared" si="2"/>
        <v>0.56026762914853445</v>
      </c>
    </row>
    <row r="14" spans="1:18" x14ac:dyDescent="0.35">
      <c r="A14" s="6">
        <v>33857</v>
      </c>
      <c r="B14" s="6">
        <v>5046</v>
      </c>
      <c r="C14" s="6">
        <v>0</v>
      </c>
      <c r="D14" s="6">
        <v>0</v>
      </c>
      <c r="E14" s="6">
        <v>87</v>
      </c>
      <c r="F14" s="6">
        <v>1</v>
      </c>
      <c r="G14" s="6">
        <v>1</v>
      </c>
      <c r="H14" s="6">
        <v>0</v>
      </c>
      <c r="I14" s="6">
        <v>0</v>
      </c>
      <c r="J14" s="6">
        <v>99</v>
      </c>
      <c r="K14" s="6">
        <v>0</v>
      </c>
      <c r="L14" s="6">
        <v>0</v>
      </c>
      <c r="M14" s="6">
        <v>123</v>
      </c>
      <c r="N14" s="6">
        <v>0</v>
      </c>
      <c r="O14" s="17">
        <f t="shared" si="0"/>
        <v>1569306</v>
      </c>
      <c r="P14" s="12">
        <f t="shared" si="1"/>
        <v>2.7964270875721502E-2</v>
      </c>
      <c r="Q14" s="16">
        <f t="shared" si="3"/>
        <v>33010546</v>
      </c>
      <c r="R14" s="12">
        <f t="shared" si="2"/>
        <v>0.58823190002425596</v>
      </c>
    </row>
    <row r="15" spans="1:18" x14ac:dyDescent="0.35">
      <c r="A15" s="6">
        <v>22170</v>
      </c>
      <c r="B15" s="6">
        <v>1250</v>
      </c>
      <c r="C15" s="6">
        <v>0</v>
      </c>
      <c r="D15" s="6">
        <v>0</v>
      </c>
      <c r="E15" s="6">
        <v>5</v>
      </c>
      <c r="F15" s="6">
        <v>23</v>
      </c>
      <c r="G15" s="6">
        <v>678</v>
      </c>
      <c r="H15" s="6">
        <v>450</v>
      </c>
      <c r="I15" s="6">
        <v>34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17">
        <f t="shared" si="0"/>
        <v>1487500</v>
      </c>
      <c r="P15" s="12">
        <f t="shared" si="1"/>
        <v>2.6506527680156537E-2</v>
      </c>
      <c r="Q15" s="16">
        <f t="shared" si="3"/>
        <v>34498046</v>
      </c>
      <c r="R15" s="12">
        <f t="shared" si="2"/>
        <v>0.61473842770441245</v>
      </c>
    </row>
    <row r="16" spans="1:18" x14ac:dyDescent="0.35">
      <c r="A16" s="6">
        <v>23193</v>
      </c>
      <c r="B16" s="6">
        <v>4260</v>
      </c>
      <c r="C16" s="6">
        <v>0</v>
      </c>
      <c r="D16" s="6">
        <v>9</v>
      </c>
      <c r="E16" s="6">
        <v>99</v>
      </c>
      <c r="F16" s="6">
        <v>0</v>
      </c>
      <c r="G16" s="6">
        <v>0</v>
      </c>
      <c r="H16" s="6">
        <v>123</v>
      </c>
      <c r="I16" s="6">
        <v>0</v>
      </c>
      <c r="J16" s="6">
        <v>0</v>
      </c>
      <c r="K16" s="6">
        <v>98</v>
      </c>
      <c r="L16" s="6">
        <v>0</v>
      </c>
      <c r="M16" s="6">
        <v>2</v>
      </c>
      <c r="N16" s="6">
        <v>0</v>
      </c>
      <c r="O16" s="17">
        <f t="shared" si="0"/>
        <v>1410060</v>
      </c>
      <c r="P16" s="12">
        <f t="shared" si="1"/>
        <v>2.5126584484491784E-2</v>
      </c>
      <c r="Q16" s="16">
        <f t="shared" si="3"/>
        <v>35908106</v>
      </c>
      <c r="R16" s="12">
        <f t="shared" si="2"/>
        <v>0.63986501218890424</v>
      </c>
    </row>
    <row r="17" spans="1:18" x14ac:dyDescent="0.35">
      <c r="A17" s="6">
        <v>44632</v>
      </c>
      <c r="B17" s="6">
        <v>1342</v>
      </c>
      <c r="C17" s="6">
        <v>2</v>
      </c>
      <c r="D17" s="6">
        <v>2</v>
      </c>
      <c r="E17" s="6">
        <v>444</v>
      </c>
      <c r="F17" s="6">
        <v>467</v>
      </c>
      <c r="G17" s="6">
        <v>9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17">
        <f t="shared" si="0"/>
        <v>1240008</v>
      </c>
      <c r="P17" s="12">
        <f t="shared" si="1"/>
        <v>2.2096340420581881E-2</v>
      </c>
      <c r="Q17" s="16">
        <f t="shared" si="3"/>
        <v>37148114</v>
      </c>
      <c r="R17" s="12">
        <f t="shared" si="2"/>
        <v>0.66196135260948608</v>
      </c>
    </row>
    <row r="18" spans="1:18" x14ac:dyDescent="0.35">
      <c r="A18" s="6">
        <v>37600</v>
      </c>
      <c r="B18" s="6">
        <v>4935</v>
      </c>
      <c r="C18" s="6">
        <v>7</v>
      </c>
      <c r="D18" s="6">
        <v>4</v>
      </c>
      <c r="E18" s="6">
        <v>46</v>
      </c>
      <c r="F18" s="6">
        <v>0</v>
      </c>
      <c r="G18" s="6">
        <v>0</v>
      </c>
      <c r="H18" s="6">
        <v>0</v>
      </c>
      <c r="I18" s="6">
        <v>0</v>
      </c>
      <c r="J18" s="6">
        <v>78</v>
      </c>
      <c r="K18" s="6">
        <v>0</v>
      </c>
      <c r="L18" s="6">
        <v>0</v>
      </c>
      <c r="M18" s="6">
        <v>99</v>
      </c>
      <c r="N18" s="6">
        <v>0</v>
      </c>
      <c r="O18" s="17">
        <f t="shared" si="0"/>
        <v>1154790</v>
      </c>
      <c r="P18" s="12">
        <f t="shared" si="1"/>
        <v>2.0577797041860819E-2</v>
      </c>
      <c r="Q18" s="16">
        <f t="shared" si="3"/>
        <v>38302904</v>
      </c>
      <c r="R18" s="12">
        <f t="shared" si="2"/>
        <v>0.68253914965134699</v>
      </c>
    </row>
    <row r="19" spans="1:18" x14ac:dyDescent="0.35">
      <c r="A19" s="6">
        <v>26867</v>
      </c>
      <c r="B19" s="6">
        <v>4941</v>
      </c>
      <c r="C19" s="6">
        <v>4</v>
      </c>
      <c r="D19" s="6">
        <v>1</v>
      </c>
      <c r="E19" s="6">
        <v>67</v>
      </c>
      <c r="F19" s="6">
        <v>0</v>
      </c>
      <c r="G19" s="6">
        <v>1</v>
      </c>
      <c r="H19" s="6">
        <v>1</v>
      </c>
      <c r="I19" s="6">
        <v>0</v>
      </c>
      <c r="J19" s="6">
        <v>88</v>
      </c>
      <c r="K19" s="6">
        <v>4</v>
      </c>
      <c r="L19" s="6">
        <v>3</v>
      </c>
      <c r="M19" s="6">
        <v>49</v>
      </c>
      <c r="N19" s="6">
        <v>3</v>
      </c>
      <c r="O19" s="17">
        <f t="shared" si="0"/>
        <v>1091961</v>
      </c>
      <c r="P19" s="12">
        <f t="shared" si="1"/>
        <v>1.9458214771194228E-2</v>
      </c>
      <c r="Q19" s="16">
        <f t="shared" si="3"/>
        <v>39394865</v>
      </c>
      <c r="R19" s="12">
        <f t="shared" si="2"/>
        <v>0.70199736442254113</v>
      </c>
    </row>
    <row r="20" spans="1:18" x14ac:dyDescent="0.35">
      <c r="A20" s="6">
        <v>22169</v>
      </c>
      <c r="B20" s="6">
        <v>1060</v>
      </c>
      <c r="C20" s="6">
        <v>103</v>
      </c>
      <c r="D20" s="6">
        <v>87</v>
      </c>
      <c r="E20" s="6">
        <v>99</v>
      </c>
      <c r="F20" s="6">
        <v>102</v>
      </c>
      <c r="G20" s="6">
        <v>80</v>
      </c>
      <c r="H20" s="6">
        <v>70</v>
      </c>
      <c r="I20" s="6">
        <v>60</v>
      </c>
      <c r="J20" s="6">
        <v>78</v>
      </c>
      <c r="K20" s="6">
        <v>89</v>
      </c>
      <c r="L20" s="6">
        <v>67</v>
      </c>
      <c r="M20" s="6">
        <v>76</v>
      </c>
      <c r="N20" s="6">
        <v>85</v>
      </c>
      <c r="O20" s="17">
        <f t="shared" si="0"/>
        <v>1055760</v>
      </c>
      <c r="P20" s="12">
        <f t="shared" si="1"/>
        <v>1.8813130530152648E-2</v>
      </c>
      <c r="Q20" s="16">
        <f t="shared" si="3"/>
        <v>40450625</v>
      </c>
      <c r="R20" s="12">
        <f t="shared" si="2"/>
        <v>0.72081049495269378</v>
      </c>
    </row>
    <row r="21" spans="1:18" x14ac:dyDescent="0.35">
      <c r="A21" s="6">
        <v>20071</v>
      </c>
      <c r="B21" s="6">
        <v>1190</v>
      </c>
      <c r="C21" s="6">
        <v>50</v>
      </c>
      <c r="D21" s="6">
        <v>66</v>
      </c>
      <c r="E21" s="6">
        <v>67</v>
      </c>
      <c r="F21" s="6">
        <v>87</v>
      </c>
      <c r="G21" s="6">
        <v>86</v>
      </c>
      <c r="H21" s="6">
        <v>83</v>
      </c>
      <c r="I21" s="6">
        <v>76</v>
      </c>
      <c r="J21" s="6">
        <v>75</v>
      </c>
      <c r="K21" s="6">
        <v>54</v>
      </c>
      <c r="L21" s="6">
        <v>64</v>
      </c>
      <c r="M21" s="6">
        <v>75</v>
      </c>
      <c r="N21" s="6">
        <v>82</v>
      </c>
      <c r="O21" s="17">
        <f t="shared" si="0"/>
        <v>1029350</v>
      </c>
      <c r="P21" s="12">
        <f t="shared" si="1"/>
        <v>1.8342517154668326E-2</v>
      </c>
      <c r="Q21" s="16">
        <f t="shared" si="3"/>
        <v>41479975</v>
      </c>
      <c r="R21" s="12">
        <f t="shared" si="2"/>
        <v>0.73915301210736217</v>
      </c>
    </row>
    <row r="22" spans="1:18" x14ac:dyDescent="0.35">
      <c r="A22" s="6">
        <v>33854</v>
      </c>
      <c r="B22" s="6">
        <v>4920</v>
      </c>
      <c r="C22" s="6">
        <v>1</v>
      </c>
      <c r="D22" s="6">
        <v>1</v>
      </c>
      <c r="E22" s="6">
        <v>55</v>
      </c>
      <c r="F22" s="6">
        <v>0</v>
      </c>
      <c r="G22" s="6">
        <v>3</v>
      </c>
      <c r="H22" s="6">
        <v>0</v>
      </c>
      <c r="I22" s="6">
        <v>0</v>
      </c>
      <c r="J22" s="6">
        <v>66</v>
      </c>
      <c r="K22" s="6">
        <v>0</v>
      </c>
      <c r="L22" s="6">
        <v>0</v>
      </c>
      <c r="M22" s="6">
        <v>77</v>
      </c>
      <c r="N22" s="6">
        <v>0</v>
      </c>
      <c r="O22" s="17">
        <f t="shared" si="0"/>
        <v>998760</v>
      </c>
      <c r="P22" s="12">
        <f t="shared" si="1"/>
        <v>1.7797418208963457E-2</v>
      </c>
      <c r="Q22" s="16">
        <f t="shared" si="3"/>
        <v>42478735</v>
      </c>
      <c r="R22" s="12">
        <f t="shared" si="2"/>
        <v>0.75695043031632558</v>
      </c>
    </row>
    <row r="23" spans="1:18" x14ac:dyDescent="0.35">
      <c r="A23" s="6">
        <v>29060</v>
      </c>
      <c r="B23" s="6">
        <v>5078</v>
      </c>
      <c r="C23" s="6">
        <v>0</v>
      </c>
      <c r="D23" s="6">
        <v>0</v>
      </c>
      <c r="E23" s="6">
        <v>89</v>
      </c>
      <c r="F23" s="6">
        <v>99</v>
      </c>
      <c r="G23" s="6">
        <v>3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17">
        <f t="shared" si="0"/>
        <v>969898</v>
      </c>
      <c r="P23" s="12">
        <f t="shared" si="1"/>
        <v>1.7283111384153591E-2</v>
      </c>
      <c r="Q23" s="16">
        <f t="shared" si="3"/>
        <v>43448633</v>
      </c>
      <c r="R23" s="12">
        <f t="shared" si="2"/>
        <v>0.7742335417004792</v>
      </c>
    </row>
    <row r="24" spans="1:18" x14ac:dyDescent="0.35">
      <c r="A24" s="6">
        <v>20072</v>
      </c>
      <c r="B24" s="6">
        <v>1140</v>
      </c>
      <c r="C24" s="6">
        <v>61</v>
      </c>
      <c r="D24" s="6">
        <v>76</v>
      </c>
      <c r="E24" s="6">
        <v>56</v>
      </c>
      <c r="F24" s="6">
        <v>87</v>
      </c>
      <c r="G24" s="6">
        <v>56</v>
      </c>
      <c r="H24" s="6">
        <v>76</v>
      </c>
      <c r="I24" s="6">
        <v>48</v>
      </c>
      <c r="J24" s="6">
        <v>69</v>
      </c>
      <c r="K24" s="6">
        <v>70</v>
      </c>
      <c r="L24" s="6">
        <v>80</v>
      </c>
      <c r="M24" s="6">
        <v>98</v>
      </c>
      <c r="N24" s="6">
        <v>65</v>
      </c>
      <c r="O24" s="17">
        <f t="shared" si="0"/>
        <v>959880</v>
      </c>
      <c r="P24" s="12">
        <f t="shared" si="1"/>
        <v>1.7104595488825987E-2</v>
      </c>
      <c r="Q24" s="16">
        <f t="shared" si="3"/>
        <v>44408513</v>
      </c>
      <c r="R24" s="12">
        <f t="shared" si="2"/>
        <v>0.79133813718930524</v>
      </c>
    </row>
    <row r="25" spans="1:18" x14ac:dyDescent="0.35">
      <c r="A25" s="6">
        <v>29990</v>
      </c>
      <c r="B25" s="6">
        <v>4995</v>
      </c>
      <c r="C25" s="6">
        <v>1</v>
      </c>
      <c r="D25" s="6">
        <v>2</v>
      </c>
      <c r="E25" s="6">
        <v>78</v>
      </c>
      <c r="F25" s="6">
        <v>4</v>
      </c>
      <c r="G25" s="6">
        <v>2</v>
      </c>
      <c r="H25" s="6">
        <v>4</v>
      </c>
      <c r="I25" s="6">
        <v>6</v>
      </c>
      <c r="J25" s="6">
        <v>69</v>
      </c>
      <c r="K25" s="6">
        <v>4</v>
      </c>
      <c r="L25" s="6">
        <v>0</v>
      </c>
      <c r="M25" s="6">
        <v>0</v>
      </c>
      <c r="N25" s="6">
        <v>0</v>
      </c>
      <c r="O25" s="17">
        <f t="shared" si="0"/>
        <v>849150</v>
      </c>
      <c r="P25" s="12">
        <f t="shared" si="1"/>
        <v>1.5131440658557932E-2</v>
      </c>
      <c r="Q25" s="16">
        <f t="shared" si="3"/>
        <v>45257663</v>
      </c>
      <c r="R25" s="12">
        <f t="shared" si="2"/>
        <v>0.80646957784786311</v>
      </c>
    </row>
    <row r="26" spans="1:18" x14ac:dyDescent="0.35">
      <c r="A26" s="6">
        <v>35627</v>
      </c>
      <c r="B26" s="6">
        <v>4845</v>
      </c>
      <c r="C26" s="6">
        <v>20</v>
      </c>
      <c r="D26" s="6">
        <v>11</v>
      </c>
      <c r="E26" s="6">
        <v>5</v>
      </c>
      <c r="F26" s="6">
        <v>21</v>
      </c>
      <c r="G26" s="6">
        <v>6</v>
      </c>
      <c r="H26" s="6">
        <v>20</v>
      </c>
      <c r="I26" s="6">
        <v>3</v>
      </c>
      <c r="J26" s="6">
        <v>20</v>
      </c>
      <c r="K26" s="6">
        <v>17</v>
      </c>
      <c r="L26" s="6">
        <v>6</v>
      </c>
      <c r="M26" s="6">
        <v>3</v>
      </c>
      <c r="N26" s="6">
        <v>15</v>
      </c>
      <c r="O26" s="17">
        <f t="shared" si="0"/>
        <v>712215</v>
      </c>
      <c r="P26" s="12">
        <f t="shared" si="1"/>
        <v>1.2691325453258951E-2</v>
      </c>
      <c r="Q26" s="16">
        <f t="shared" si="3"/>
        <v>45969878</v>
      </c>
      <c r="R26" s="12">
        <f t="shared" si="2"/>
        <v>0.81916090330112201</v>
      </c>
    </row>
    <row r="27" spans="1:18" x14ac:dyDescent="0.35">
      <c r="A27" s="6">
        <v>20370</v>
      </c>
      <c r="B27" s="6">
        <v>1250</v>
      </c>
      <c r="C27" s="6">
        <v>0</v>
      </c>
      <c r="D27" s="6">
        <v>0</v>
      </c>
      <c r="E27" s="6">
        <v>0</v>
      </c>
      <c r="F27" s="6">
        <v>0</v>
      </c>
      <c r="G27" s="6">
        <v>256</v>
      </c>
      <c r="H27" s="6">
        <v>199</v>
      </c>
      <c r="I27" s="6">
        <v>109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17">
        <f t="shared" si="0"/>
        <v>705000</v>
      </c>
      <c r="P27" s="12">
        <f t="shared" si="1"/>
        <v>1.2562757656813688E-2</v>
      </c>
      <c r="Q27" s="16">
        <f t="shared" si="3"/>
        <v>46674878</v>
      </c>
      <c r="R27" s="12">
        <f t="shared" si="2"/>
        <v>0.83172366095793571</v>
      </c>
    </row>
    <row r="28" spans="1:18" x14ac:dyDescent="0.35">
      <c r="A28" s="6">
        <v>20058</v>
      </c>
      <c r="B28" s="6">
        <v>1190</v>
      </c>
      <c r="C28" s="6">
        <v>11</v>
      </c>
      <c r="D28" s="6">
        <v>44</v>
      </c>
      <c r="E28" s="6">
        <v>54</v>
      </c>
      <c r="F28" s="6">
        <v>65</v>
      </c>
      <c r="G28" s="6">
        <v>45</v>
      </c>
      <c r="H28" s="6">
        <v>35</v>
      </c>
      <c r="I28" s="6">
        <v>46</v>
      </c>
      <c r="J28" s="6">
        <v>47</v>
      </c>
      <c r="K28" s="6">
        <v>58</v>
      </c>
      <c r="L28" s="6">
        <v>76</v>
      </c>
      <c r="M28" s="6">
        <v>44</v>
      </c>
      <c r="N28" s="6">
        <v>55</v>
      </c>
      <c r="O28" s="17">
        <f t="shared" si="0"/>
        <v>690200</v>
      </c>
      <c r="P28" s="12">
        <f t="shared" si="1"/>
        <v>1.2299028843592633E-2</v>
      </c>
      <c r="Q28" s="16">
        <f t="shared" si="3"/>
        <v>47365078</v>
      </c>
      <c r="R28" s="12">
        <f t="shared" si="2"/>
        <v>0.84402268980152839</v>
      </c>
    </row>
    <row r="29" spans="1:18" x14ac:dyDescent="0.35">
      <c r="A29" s="6">
        <v>49813</v>
      </c>
      <c r="B29" s="6">
        <v>4868</v>
      </c>
      <c r="C29" s="6">
        <v>14</v>
      </c>
      <c r="D29" s="6">
        <v>7</v>
      </c>
      <c r="E29" s="6">
        <v>12</v>
      </c>
      <c r="F29" s="6">
        <v>15</v>
      </c>
      <c r="G29" s="6">
        <v>12</v>
      </c>
      <c r="H29" s="6">
        <v>11</v>
      </c>
      <c r="I29" s="6">
        <v>4</v>
      </c>
      <c r="J29" s="6">
        <v>14</v>
      </c>
      <c r="K29" s="6">
        <v>14</v>
      </c>
      <c r="L29" s="6">
        <v>13</v>
      </c>
      <c r="M29" s="6">
        <v>5</v>
      </c>
      <c r="N29" s="6">
        <v>12</v>
      </c>
      <c r="O29" s="17">
        <f t="shared" si="0"/>
        <v>647444</v>
      </c>
      <c r="P29" s="12">
        <f t="shared" si="1"/>
        <v>1.1537137685614299E-2</v>
      </c>
      <c r="Q29" s="16">
        <f t="shared" si="3"/>
        <v>48012522</v>
      </c>
      <c r="R29" s="12">
        <f t="shared" si="2"/>
        <v>0.85555982748714265</v>
      </c>
    </row>
    <row r="30" spans="1:18" x14ac:dyDescent="0.35">
      <c r="A30" s="6">
        <v>20597</v>
      </c>
      <c r="B30" s="6">
        <v>1040</v>
      </c>
      <c r="C30" s="6">
        <v>64</v>
      </c>
      <c r="D30" s="6">
        <v>34</v>
      </c>
      <c r="E30" s="6">
        <v>56</v>
      </c>
      <c r="F30" s="6">
        <v>65</v>
      </c>
      <c r="G30" s="6">
        <v>63</v>
      </c>
      <c r="H30" s="6">
        <v>55</v>
      </c>
      <c r="I30" s="6">
        <v>63</v>
      </c>
      <c r="J30" s="6">
        <v>35</v>
      </c>
      <c r="K30" s="6">
        <v>54</v>
      </c>
      <c r="L30" s="6">
        <v>44</v>
      </c>
      <c r="M30" s="6">
        <v>30</v>
      </c>
      <c r="N30" s="6">
        <v>54</v>
      </c>
      <c r="O30" s="17">
        <f t="shared" si="0"/>
        <v>641680</v>
      </c>
      <c r="P30" s="12">
        <f t="shared" si="1"/>
        <v>1.1434426004573343E-2</v>
      </c>
      <c r="Q30" s="16">
        <f t="shared" si="3"/>
        <v>48654202</v>
      </c>
      <c r="R30" s="12">
        <f t="shared" si="2"/>
        <v>0.86699425349171599</v>
      </c>
    </row>
    <row r="31" spans="1:18" x14ac:dyDescent="0.35">
      <c r="A31" s="6">
        <v>20369</v>
      </c>
      <c r="B31" s="6">
        <v>1060</v>
      </c>
      <c r="C31" s="6">
        <v>26</v>
      </c>
      <c r="D31" s="6">
        <v>59</v>
      </c>
      <c r="E31" s="6">
        <v>58</v>
      </c>
      <c r="F31" s="6">
        <v>53</v>
      </c>
      <c r="G31" s="6">
        <v>57</v>
      </c>
      <c r="H31" s="6">
        <v>40</v>
      </c>
      <c r="I31" s="6">
        <v>33</v>
      </c>
      <c r="J31" s="6">
        <v>23</v>
      </c>
      <c r="K31" s="6">
        <v>32</v>
      </c>
      <c r="L31" s="6">
        <v>42</v>
      </c>
      <c r="M31" s="6">
        <v>48</v>
      </c>
      <c r="N31" s="6">
        <v>54</v>
      </c>
      <c r="O31" s="17">
        <f t="shared" si="0"/>
        <v>556500</v>
      </c>
      <c r="P31" s="12">
        <f t="shared" si="1"/>
        <v>9.9165597673997394E-3</v>
      </c>
      <c r="Q31" s="16">
        <f t="shared" si="3"/>
        <v>49210702</v>
      </c>
      <c r="R31" s="12">
        <f t="shared" si="2"/>
        <v>0.8769108132591158</v>
      </c>
    </row>
    <row r="32" spans="1:18" x14ac:dyDescent="0.35">
      <c r="A32" s="6">
        <v>29095</v>
      </c>
      <c r="B32" s="6">
        <v>4668</v>
      </c>
      <c r="C32" s="6">
        <v>13</v>
      </c>
      <c r="D32" s="6">
        <v>7</v>
      </c>
      <c r="E32" s="6">
        <v>6</v>
      </c>
      <c r="F32" s="6">
        <v>10</v>
      </c>
      <c r="G32" s="6">
        <v>12</v>
      </c>
      <c r="H32" s="6">
        <v>12</v>
      </c>
      <c r="I32" s="6">
        <v>8</v>
      </c>
      <c r="J32" s="6">
        <v>8</v>
      </c>
      <c r="K32" s="6">
        <v>12</v>
      </c>
      <c r="L32" s="6">
        <v>7</v>
      </c>
      <c r="M32" s="6">
        <v>11</v>
      </c>
      <c r="N32" s="6">
        <v>13</v>
      </c>
      <c r="O32" s="17">
        <f t="shared" si="0"/>
        <v>555492</v>
      </c>
      <c r="P32" s="12">
        <f t="shared" si="1"/>
        <v>9.8985976968776583E-3</v>
      </c>
      <c r="Q32" s="16">
        <f t="shared" si="3"/>
        <v>49766194</v>
      </c>
      <c r="R32" s="12">
        <f t="shared" si="2"/>
        <v>0.88680941095599342</v>
      </c>
    </row>
    <row r="33" spans="1:18" x14ac:dyDescent="0.35">
      <c r="A33" s="6">
        <v>20491</v>
      </c>
      <c r="B33" s="6">
        <v>434</v>
      </c>
      <c r="C33" s="6">
        <v>3</v>
      </c>
      <c r="D33" s="6">
        <v>17</v>
      </c>
      <c r="E33" s="6">
        <v>389</v>
      </c>
      <c r="F33" s="6">
        <v>1</v>
      </c>
      <c r="G33" s="6">
        <v>5</v>
      </c>
      <c r="H33" s="6">
        <v>456</v>
      </c>
      <c r="I33" s="6">
        <v>16</v>
      </c>
      <c r="J33" s="6">
        <v>0</v>
      </c>
      <c r="K33" s="6">
        <v>356</v>
      </c>
      <c r="L33" s="6">
        <v>0</v>
      </c>
      <c r="M33" s="6">
        <v>1</v>
      </c>
      <c r="N33" s="6">
        <v>3</v>
      </c>
      <c r="O33" s="17">
        <f t="shared" si="0"/>
        <v>541198</v>
      </c>
      <c r="P33" s="12">
        <f t="shared" si="1"/>
        <v>9.6438855579464595E-3</v>
      </c>
      <c r="Q33" s="16">
        <f t="shared" si="3"/>
        <v>50307392</v>
      </c>
      <c r="R33" s="12">
        <f t="shared" si="2"/>
        <v>0.8964532965139399</v>
      </c>
    </row>
    <row r="34" spans="1:18" x14ac:dyDescent="0.35">
      <c r="A34" s="6">
        <v>26657</v>
      </c>
      <c r="B34" s="6">
        <v>4646</v>
      </c>
      <c r="C34" s="6">
        <v>8</v>
      </c>
      <c r="D34" s="6">
        <v>2</v>
      </c>
      <c r="E34" s="6">
        <v>6</v>
      </c>
      <c r="F34" s="6">
        <v>13</v>
      </c>
      <c r="G34" s="6">
        <v>6</v>
      </c>
      <c r="H34" s="6">
        <v>11</v>
      </c>
      <c r="I34" s="6">
        <v>12</v>
      </c>
      <c r="J34" s="6">
        <v>11</v>
      </c>
      <c r="K34" s="6">
        <v>13</v>
      </c>
      <c r="L34" s="6">
        <v>6</v>
      </c>
      <c r="M34" s="6">
        <v>14</v>
      </c>
      <c r="N34" s="6">
        <v>14</v>
      </c>
      <c r="O34" s="17">
        <f t="shared" ref="O34:O60" si="4">SUM(C34:N34)*B34</f>
        <v>538936</v>
      </c>
      <c r="P34" s="12">
        <f t="shared" si="1"/>
        <v>9.603577816358214E-3</v>
      </c>
      <c r="Q34" s="16">
        <f t="shared" si="3"/>
        <v>50846328</v>
      </c>
      <c r="R34" s="12">
        <f t="shared" si="2"/>
        <v>0.90605687433029813</v>
      </c>
    </row>
    <row r="35" spans="1:18" x14ac:dyDescent="0.35">
      <c r="A35" s="6">
        <v>27430</v>
      </c>
      <c r="B35" s="6">
        <v>4779</v>
      </c>
      <c r="C35" s="6">
        <v>13</v>
      </c>
      <c r="D35" s="6">
        <v>4</v>
      </c>
      <c r="E35" s="6">
        <v>14</v>
      </c>
      <c r="F35" s="6">
        <v>12</v>
      </c>
      <c r="G35" s="6">
        <v>9</v>
      </c>
      <c r="H35" s="6">
        <v>7</v>
      </c>
      <c r="I35" s="6">
        <v>3</v>
      </c>
      <c r="J35" s="6">
        <v>8</v>
      </c>
      <c r="K35" s="6">
        <v>15</v>
      </c>
      <c r="L35" s="6">
        <v>10</v>
      </c>
      <c r="M35" s="6">
        <v>5</v>
      </c>
      <c r="N35" s="6">
        <v>4</v>
      </c>
      <c r="O35" s="17">
        <f t="shared" si="4"/>
        <v>497016</v>
      </c>
      <c r="P35" s="12">
        <f t="shared" si="1"/>
        <v>8.8565837724239871E-3</v>
      </c>
      <c r="Q35" s="16">
        <f t="shared" si="3"/>
        <v>51343344</v>
      </c>
      <c r="R35" s="12">
        <f t="shared" si="2"/>
        <v>0.91491345810272207</v>
      </c>
    </row>
    <row r="36" spans="1:18" x14ac:dyDescent="0.35">
      <c r="A36" s="6">
        <v>35361</v>
      </c>
      <c r="B36" s="6">
        <v>4817</v>
      </c>
      <c r="C36" s="6">
        <v>7</v>
      </c>
      <c r="D36" s="6">
        <v>7</v>
      </c>
      <c r="E36" s="6">
        <v>9</v>
      </c>
      <c r="F36" s="6">
        <v>7</v>
      </c>
      <c r="G36" s="6">
        <v>5</v>
      </c>
      <c r="H36" s="6">
        <v>7</v>
      </c>
      <c r="I36" s="6">
        <v>11</v>
      </c>
      <c r="J36" s="6">
        <v>8</v>
      </c>
      <c r="K36" s="6">
        <v>7</v>
      </c>
      <c r="L36" s="6">
        <v>13</v>
      </c>
      <c r="M36" s="6">
        <v>14</v>
      </c>
      <c r="N36" s="6">
        <v>7</v>
      </c>
      <c r="O36" s="17">
        <f t="shared" si="4"/>
        <v>491334</v>
      </c>
      <c r="P36" s="12">
        <f t="shared" si="1"/>
        <v>8.7553332915643912E-3</v>
      </c>
      <c r="Q36" s="16">
        <f t="shared" si="3"/>
        <v>51834678</v>
      </c>
      <c r="R36" s="12">
        <f t="shared" si="2"/>
        <v>0.92366879139428648</v>
      </c>
    </row>
    <row r="37" spans="1:18" x14ac:dyDescent="0.35">
      <c r="A37" s="6">
        <v>28900</v>
      </c>
      <c r="B37" s="6">
        <v>4718</v>
      </c>
      <c r="C37" s="6">
        <v>2</v>
      </c>
      <c r="D37" s="6">
        <v>13</v>
      </c>
      <c r="E37" s="6">
        <v>13</v>
      </c>
      <c r="F37" s="6">
        <v>6</v>
      </c>
      <c r="G37" s="6">
        <v>4</v>
      </c>
      <c r="H37" s="6">
        <v>4</v>
      </c>
      <c r="I37" s="6">
        <v>8</v>
      </c>
      <c r="J37" s="6">
        <v>12</v>
      </c>
      <c r="K37" s="6">
        <v>5</v>
      </c>
      <c r="L37" s="6">
        <v>9</v>
      </c>
      <c r="M37" s="6">
        <v>15</v>
      </c>
      <c r="N37" s="6">
        <v>12</v>
      </c>
      <c r="O37" s="17">
        <f t="shared" si="4"/>
        <v>485954</v>
      </c>
      <c r="P37" s="12">
        <f t="shared" si="1"/>
        <v>8.6594643040556578E-3</v>
      </c>
      <c r="Q37" s="16">
        <f t="shared" si="3"/>
        <v>52320632</v>
      </c>
      <c r="R37" s="12">
        <f t="shared" si="2"/>
        <v>0.9323282556983421</v>
      </c>
    </row>
    <row r="38" spans="1:18" x14ac:dyDescent="0.35">
      <c r="A38" s="6">
        <v>20256</v>
      </c>
      <c r="B38" s="6">
        <v>1320</v>
      </c>
      <c r="C38" s="6">
        <v>0</v>
      </c>
      <c r="D38" s="6">
        <v>0</v>
      </c>
      <c r="E38" s="6">
        <v>9</v>
      </c>
      <c r="F38" s="6">
        <v>8</v>
      </c>
      <c r="G38" s="6">
        <v>156</v>
      </c>
      <c r="H38" s="6">
        <v>145</v>
      </c>
      <c r="I38" s="6">
        <v>7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7">
        <f t="shared" si="4"/>
        <v>429000</v>
      </c>
      <c r="P38" s="12">
        <f t="shared" si="1"/>
        <v>7.6445716805291801E-3</v>
      </c>
      <c r="Q38" s="16">
        <f t="shared" si="3"/>
        <v>52749632</v>
      </c>
      <c r="R38" s="12">
        <f t="shared" si="2"/>
        <v>0.93997282737887133</v>
      </c>
    </row>
    <row r="39" spans="1:18" x14ac:dyDescent="0.35">
      <c r="A39" s="6">
        <v>49817</v>
      </c>
      <c r="B39" s="6">
        <v>4784</v>
      </c>
      <c r="C39" s="6">
        <v>7</v>
      </c>
      <c r="D39" s="6">
        <v>5</v>
      </c>
      <c r="E39" s="6">
        <v>7</v>
      </c>
      <c r="F39" s="6">
        <v>14</v>
      </c>
      <c r="G39" s="6">
        <v>3</v>
      </c>
      <c r="H39" s="6">
        <v>4</v>
      </c>
      <c r="I39" s="6">
        <v>6</v>
      </c>
      <c r="J39" s="6">
        <v>5</v>
      </c>
      <c r="K39" s="6">
        <v>4</v>
      </c>
      <c r="L39" s="6">
        <v>14</v>
      </c>
      <c r="M39" s="6">
        <v>14</v>
      </c>
      <c r="N39" s="6">
        <v>5</v>
      </c>
      <c r="O39" s="17">
        <f t="shared" si="4"/>
        <v>420992</v>
      </c>
      <c r="P39" s="12">
        <f t="shared" si="1"/>
        <v>7.5018730091593018E-3</v>
      </c>
      <c r="Q39" s="16">
        <f t="shared" si="3"/>
        <v>53170624</v>
      </c>
      <c r="R39" s="12">
        <f t="shared" si="2"/>
        <v>0.94747470038803061</v>
      </c>
    </row>
    <row r="40" spans="1:18" x14ac:dyDescent="0.35">
      <c r="A40" s="6">
        <v>27426</v>
      </c>
      <c r="B40" s="6">
        <v>4758</v>
      </c>
      <c r="C40" s="6">
        <v>4</v>
      </c>
      <c r="D40" s="6">
        <v>7</v>
      </c>
      <c r="E40" s="6">
        <v>9</v>
      </c>
      <c r="F40" s="6">
        <v>3</v>
      </c>
      <c r="G40" s="6">
        <v>12</v>
      </c>
      <c r="H40" s="6">
        <v>4</v>
      </c>
      <c r="I40" s="6">
        <v>14</v>
      </c>
      <c r="J40" s="6">
        <v>3</v>
      </c>
      <c r="K40" s="6">
        <v>11</v>
      </c>
      <c r="L40" s="6">
        <v>9</v>
      </c>
      <c r="M40" s="6">
        <v>4</v>
      </c>
      <c r="N40" s="6">
        <v>6</v>
      </c>
      <c r="O40" s="17">
        <f t="shared" si="4"/>
        <v>409188</v>
      </c>
      <c r="P40" s="12">
        <f t="shared" si="1"/>
        <v>7.2915314611011047E-3</v>
      </c>
      <c r="Q40" s="16">
        <f t="shared" si="3"/>
        <v>53579812</v>
      </c>
      <c r="R40" s="12">
        <f t="shared" si="2"/>
        <v>0.95476623184913167</v>
      </c>
    </row>
    <row r="41" spans="1:18" x14ac:dyDescent="0.35">
      <c r="A41" s="6">
        <v>28396</v>
      </c>
      <c r="B41" s="6">
        <v>4853</v>
      </c>
      <c r="C41" s="6">
        <v>4</v>
      </c>
      <c r="D41" s="6">
        <v>10</v>
      </c>
      <c r="E41" s="6">
        <v>2</v>
      </c>
      <c r="F41" s="6">
        <v>10</v>
      </c>
      <c r="G41" s="6">
        <v>4</v>
      </c>
      <c r="H41" s="6">
        <v>5</v>
      </c>
      <c r="I41" s="6">
        <v>8</v>
      </c>
      <c r="J41" s="6">
        <v>6</v>
      </c>
      <c r="K41" s="6">
        <v>10</v>
      </c>
      <c r="L41" s="6">
        <v>14</v>
      </c>
      <c r="M41" s="6">
        <v>2</v>
      </c>
      <c r="N41" s="6">
        <v>4</v>
      </c>
      <c r="O41" s="17">
        <f t="shared" si="4"/>
        <v>383387</v>
      </c>
      <c r="P41" s="12">
        <f t="shared" si="1"/>
        <v>6.8317701698905374E-3</v>
      </c>
      <c r="Q41" s="16">
        <f t="shared" si="3"/>
        <v>53963199</v>
      </c>
      <c r="R41" s="12">
        <f t="shared" si="2"/>
        <v>0.96159800201902224</v>
      </c>
    </row>
    <row r="42" spans="1:18" x14ac:dyDescent="0.35">
      <c r="A42" s="6">
        <v>61299</v>
      </c>
      <c r="B42" s="6">
        <v>890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76</v>
      </c>
      <c r="L42" s="6">
        <v>87</v>
      </c>
      <c r="M42" s="6">
        <v>91</v>
      </c>
      <c r="N42" s="6">
        <v>132</v>
      </c>
      <c r="O42" s="17">
        <f t="shared" si="4"/>
        <v>343540</v>
      </c>
      <c r="P42" s="12">
        <f t="shared" si="1"/>
        <v>6.1217159793216652E-3</v>
      </c>
      <c r="Q42" s="16">
        <f t="shared" si="3"/>
        <v>54306739</v>
      </c>
      <c r="R42" s="12">
        <f t="shared" si="2"/>
        <v>0.96771971799834389</v>
      </c>
    </row>
    <row r="43" spans="1:18" x14ac:dyDescent="0.35">
      <c r="A43" s="6">
        <v>20356</v>
      </c>
      <c r="B43" s="6">
        <v>1250</v>
      </c>
      <c r="C43" s="6">
        <v>0</v>
      </c>
      <c r="D43" s="6">
        <v>0</v>
      </c>
      <c r="E43" s="6">
        <v>0</v>
      </c>
      <c r="F43" s="6">
        <v>0</v>
      </c>
      <c r="G43" s="6">
        <v>109</v>
      </c>
      <c r="H43" s="6">
        <v>150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17">
        <f t="shared" si="4"/>
        <v>323750</v>
      </c>
      <c r="P43" s="12">
        <f t="shared" si="1"/>
        <v>5.7690677892105408E-3</v>
      </c>
      <c r="Q43" s="16">
        <f t="shared" si="3"/>
        <v>54630489</v>
      </c>
      <c r="R43" s="12">
        <f t="shared" si="2"/>
        <v>0.97348878578755449</v>
      </c>
    </row>
    <row r="44" spans="1:18" x14ac:dyDescent="0.35">
      <c r="A44" s="6">
        <v>62949</v>
      </c>
      <c r="B44" s="6">
        <v>451</v>
      </c>
      <c r="C44" s="6">
        <v>0</v>
      </c>
      <c r="D44" s="6">
        <v>2</v>
      </c>
      <c r="E44" s="6">
        <v>123</v>
      </c>
      <c r="F44" s="6">
        <v>154</v>
      </c>
      <c r="G44" s="6">
        <v>165</v>
      </c>
      <c r="H44" s="6">
        <v>102</v>
      </c>
      <c r="I44" s="6">
        <v>1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17">
        <f t="shared" si="4"/>
        <v>246697</v>
      </c>
      <c r="P44" s="12">
        <f t="shared" si="1"/>
        <v>4.3960207456212284E-3</v>
      </c>
      <c r="Q44" s="16">
        <f t="shared" si="3"/>
        <v>54877186</v>
      </c>
      <c r="R44" s="12">
        <f t="shared" si="2"/>
        <v>0.97788480653317567</v>
      </c>
    </row>
    <row r="45" spans="1:18" x14ac:dyDescent="0.35">
      <c r="A45" s="6">
        <v>20593</v>
      </c>
      <c r="B45" s="6">
        <v>1000</v>
      </c>
      <c r="C45" s="6">
        <v>18</v>
      </c>
      <c r="D45" s="6">
        <v>18</v>
      </c>
      <c r="E45" s="6">
        <v>20</v>
      </c>
      <c r="F45" s="6">
        <v>22</v>
      </c>
      <c r="G45" s="6">
        <v>24</v>
      </c>
      <c r="H45" s="6">
        <v>17</v>
      </c>
      <c r="I45" s="6">
        <v>14</v>
      </c>
      <c r="J45" s="6">
        <v>15</v>
      </c>
      <c r="K45" s="6">
        <v>23</v>
      </c>
      <c r="L45" s="6">
        <v>14</v>
      </c>
      <c r="M45" s="6">
        <v>19</v>
      </c>
      <c r="N45" s="6">
        <v>20</v>
      </c>
      <c r="O45" s="17">
        <f t="shared" si="4"/>
        <v>224000</v>
      </c>
      <c r="P45" s="12">
        <f t="shared" si="1"/>
        <v>3.9915712271294552E-3</v>
      </c>
      <c r="Q45" s="16">
        <f t="shared" si="3"/>
        <v>55101186</v>
      </c>
      <c r="R45" s="12">
        <f t="shared" si="2"/>
        <v>0.98187637776030512</v>
      </c>
    </row>
    <row r="46" spans="1:18" x14ac:dyDescent="0.35">
      <c r="A46" s="6">
        <v>60466</v>
      </c>
      <c r="B46" s="6">
        <v>666</v>
      </c>
      <c r="C46" s="6">
        <v>0</v>
      </c>
      <c r="D46" s="6">
        <v>7</v>
      </c>
      <c r="E46" s="6">
        <v>77</v>
      </c>
      <c r="F46" s="6">
        <v>67</v>
      </c>
      <c r="G46" s="6">
        <v>76</v>
      </c>
      <c r="H46" s="6">
        <v>88</v>
      </c>
      <c r="I46" s="6">
        <v>5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17">
        <f t="shared" si="4"/>
        <v>213120</v>
      </c>
      <c r="P46" s="12">
        <f t="shared" si="1"/>
        <v>3.7976949103831672E-3</v>
      </c>
      <c r="Q46" s="16">
        <f t="shared" si="3"/>
        <v>55314306</v>
      </c>
      <c r="R46" s="12">
        <f t="shared" si="2"/>
        <v>0.98567407267068829</v>
      </c>
    </row>
    <row r="47" spans="1:18" x14ac:dyDescent="0.35">
      <c r="A47" s="6">
        <v>62467</v>
      </c>
      <c r="B47" s="6">
        <v>456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77</v>
      </c>
      <c r="L47" s="6">
        <v>88</v>
      </c>
      <c r="M47" s="6">
        <v>99</v>
      </c>
      <c r="N47" s="6">
        <v>77</v>
      </c>
      <c r="O47" s="17">
        <f t="shared" si="4"/>
        <v>155496</v>
      </c>
      <c r="P47" s="12">
        <f t="shared" si="1"/>
        <v>2.7708632122041151E-3</v>
      </c>
      <c r="Q47" s="16">
        <f t="shared" si="3"/>
        <v>55469802</v>
      </c>
      <c r="R47" s="12">
        <f t="shared" si="2"/>
        <v>0.98844493588289239</v>
      </c>
    </row>
    <row r="48" spans="1:18" x14ac:dyDescent="0.35">
      <c r="A48" s="6">
        <v>62466</v>
      </c>
      <c r="B48" s="6">
        <v>234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99</v>
      </c>
      <c r="L48" s="6">
        <v>99</v>
      </c>
      <c r="M48" s="6">
        <v>102</v>
      </c>
      <c r="N48" s="6">
        <v>132</v>
      </c>
      <c r="O48" s="17">
        <f t="shared" si="4"/>
        <v>101088</v>
      </c>
      <c r="P48" s="12">
        <f t="shared" si="1"/>
        <v>1.8013390723574212E-3</v>
      </c>
      <c r="Q48" s="16">
        <f t="shared" si="3"/>
        <v>55570890</v>
      </c>
      <c r="R48" s="12">
        <f t="shared" si="2"/>
        <v>0.99024627495524986</v>
      </c>
    </row>
    <row r="49" spans="1:18" x14ac:dyDescent="0.35">
      <c r="A49" s="6">
        <v>60467</v>
      </c>
      <c r="B49" s="6">
        <v>443</v>
      </c>
      <c r="C49" s="6">
        <v>0</v>
      </c>
      <c r="D49" s="6">
        <v>4</v>
      </c>
      <c r="E49" s="6">
        <v>44</v>
      </c>
      <c r="F49" s="6">
        <v>55</v>
      </c>
      <c r="G49" s="6">
        <v>43</v>
      </c>
      <c r="H49" s="6">
        <v>76</v>
      </c>
      <c r="I49" s="6">
        <v>3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17">
        <f t="shared" si="4"/>
        <v>99675</v>
      </c>
      <c r="P49" s="12">
        <f t="shared" si="1"/>
        <v>1.7761600985005733E-3</v>
      </c>
      <c r="Q49" s="16">
        <f t="shared" si="3"/>
        <v>55670565</v>
      </c>
      <c r="R49" s="12">
        <f t="shared" si="2"/>
        <v>0.99202243505375043</v>
      </c>
    </row>
    <row r="50" spans="1:18" x14ac:dyDescent="0.35">
      <c r="A50" s="6">
        <v>62932</v>
      </c>
      <c r="B50" s="6">
        <v>234</v>
      </c>
      <c r="C50" s="6">
        <v>0</v>
      </c>
      <c r="D50" s="6">
        <v>7</v>
      </c>
      <c r="E50" s="6">
        <v>88</v>
      </c>
      <c r="F50" s="6">
        <v>97</v>
      </c>
      <c r="G50" s="6">
        <v>65</v>
      </c>
      <c r="H50" s="6">
        <v>76</v>
      </c>
      <c r="I50" s="6">
        <v>6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17">
        <f t="shared" si="4"/>
        <v>79326</v>
      </c>
      <c r="P50" s="12">
        <f t="shared" si="1"/>
        <v>1.413550799836032E-3</v>
      </c>
      <c r="Q50" s="16">
        <f t="shared" si="3"/>
        <v>55749891</v>
      </c>
      <c r="R50" s="12">
        <f t="shared" si="2"/>
        <v>0.9934359858535865</v>
      </c>
    </row>
    <row r="51" spans="1:18" x14ac:dyDescent="0.35">
      <c r="A51" s="6">
        <v>60475</v>
      </c>
      <c r="B51" s="6">
        <v>876</v>
      </c>
      <c r="C51" s="6">
        <v>7</v>
      </c>
      <c r="D51" s="6">
        <v>6</v>
      </c>
      <c r="E51" s="6">
        <v>8</v>
      </c>
      <c r="F51" s="6">
        <v>2</v>
      </c>
      <c r="G51" s="6">
        <v>3</v>
      </c>
      <c r="H51" s="6">
        <v>3</v>
      </c>
      <c r="I51" s="6">
        <v>14</v>
      </c>
      <c r="J51" s="6">
        <v>4</v>
      </c>
      <c r="K51" s="6">
        <v>14</v>
      </c>
      <c r="L51" s="6">
        <v>8</v>
      </c>
      <c r="M51" s="6">
        <v>3</v>
      </c>
      <c r="N51" s="6">
        <v>6</v>
      </c>
      <c r="O51" s="17">
        <f t="shared" si="4"/>
        <v>68328</v>
      </c>
      <c r="P51" s="12">
        <f t="shared" si="1"/>
        <v>1.2175717803897385E-3</v>
      </c>
      <c r="Q51" s="16">
        <f t="shared" si="3"/>
        <v>55818219</v>
      </c>
      <c r="R51" s="12">
        <f t="shared" si="2"/>
        <v>0.99465355763397623</v>
      </c>
    </row>
    <row r="52" spans="1:18" x14ac:dyDescent="0.35">
      <c r="A52" s="6">
        <v>20592</v>
      </c>
      <c r="B52" s="6">
        <v>600</v>
      </c>
      <c r="C52" s="6">
        <v>4</v>
      </c>
      <c r="D52" s="6">
        <v>9</v>
      </c>
      <c r="E52" s="6">
        <v>8</v>
      </c>
      <c r="F52" s="6">
        <v>12</v>
      </c>
      <c r="G52" s="6">
        <v>2</v>
      </c>
      <c r="H52" s="6">
        <v>5</v>
      </c>
      <c r="I52" s="6">
        <v>4</v>
      </c>
      <c r="J52" s="6">
        <v>13</v>
      </c>
      <c r="K52" s="6">
        <v>12</v>
      </c>
      <c r="L52" s="6">
        <v>14</v>
      </c>
      <c r="M52" s="6">
        <v>6</v>
      </c>
      <c r="N52" s="6">
        <v>6</v>
      </c>
      <c r="O52" s="17">
        <f t="shared" si="4"/>
        <v>57000</v>
      </c>
      <c r="P52" s="12">
        <f t="shared" si="1"/>
        <v>1.0157123211891918E-3</v>
      </c>
      <c r="Q52" s="16">
        <f t="shared" si="3"/>
        <v>55875219</v>
      </c>
      <c r="R52" s="12">
        <f t="shared" si="2"/>
        <v>0.99566926995516536</v>
      </c>
    </row>
    <row r="53" spans="1:18" x14ac:dyDescent="0.35">
      <c r="A53" s="6">
        <v>60474</v>
      </c>
      <c r="B53" s="6">
        <v>543</v>
      </c>
      <c r="C53" s="6">
        <v>6</v>
      </c>
      <c r="D53" s="6">
        <v>8</v>
      </c>
      <c r="E53" s="6">
        <v>12</v>
      </c>
      <c r="F53" s="6">
        <v>15</v>
      </c>
      <c r="G53" s="6">
        <v>9</v>
      </c>
      <c r="H53" s="6">
        <v>9</v>
      </c>
      <c r="I53" s="6">
        <v>5</v>
      </c>
      <c r="J53" s="6">
        <v>3</v>
      </c>
      <c r="K53" s="6">
        <v>4</v>
      </c>
      <c r="L53" s="6">
        <v>10</v>
      </c>
      <c r="M53" s="6">
        <v>15</v>
      </c>
      <c r="N53" s="6">
        <v>6</v>
      </c>
      <c r="O53" s="17">
        <f t="shared" si="4"/>
        <v>55386</v>
      </c>
      <c r="P53" s="12">
        <f t="shared" si="1"/>
        <v>9.8695162493657148E-4</v>
      </c>
      <c r="Q53" s="16">
        <f t="shared" si="3"/>
        <v>55930605</v>
      </c>
      <c r="R53" s="12">
        <f t="shared" si="2"/>
        <v>0.99665622158010192</v>
      </c>
    </row>
    <row r="54" spans="1:18" x14ac:dyDescent="0.35">
      <c r="A54" s="6">
        <v>62069</v>
      </c>
      <c r="B54" s="6">
        <v>447</v>
      </c>
      <c r="C54" s="6">
        <v>12</v>
      </c>
      <c r="D54" s="6">
        <v>6</v>
      </c>
      <c r="E54" s="6">
        <v>9</v>
      </c>
      <c r="F54" s="6">
        <v>4</v>
      </c>
      <c r="G54" s="6">
        <v>7</v>
      </c>
      <c r="H54" s="6">
        <v>11</v>
      </c>
      <c r="I54" s="6">
        <v>14</v>
      </c>
      <c r="J54" s="6">
        <v>6</v>
      </c>
      <c r="K54" s="6">
        <v>12</v>
      </c>
      <c r="L54" s="6">
        <v>6</v>
      </c>
      <c r="M54" s="6">
        <v>7</v>
      </c>
      <c r="N54" s="6">
        <v>13</v>
      </c>
      <c r="O54" s="17">
        <f t="shared" si="4"/>
        <v>47829</v>
      </c>
      <c r="P54" s="12">
        <f t="shared" si="1"/>
        <v>8.5228955456417279E-4</v>
      </c>
      <c r="Q54" s="16">
        <f t="shared" si="3"/>
        <v>55978434</v>
      </c>
      <c r="R54" s="12">
        <f t="shared" si="2"/>
        <v>0.9975085111346661</v>
      </c>
    </row>
    <row r="55" spans="1:18" x14ac:dyDescent="0.35">
      <c r="A55" s="6">
        <v>60481</v>
      </c>
      <c r="B55" s="6">
        <v>368</v>
      </c>
      <c r="C55" s="6">
        <v>4</v>
      </c>
      <c r="D55" s="6">
        <v>11</v>
      </c>
      <c r="E55" s="6">
        <v>5</v>
      </c>
      <c r="F55" s="6">
        <v>8</v>
      </c>
      <c r="G55" s="6">
        <v>14</v>
      </c>
      <c r="H55" s="6">
        <v>7</v>
      </c>
      <c r="I55" s="6">
        <v>7</v>
      </c>
      <c r="J55" s="6">
        <v>11</v>
      </c>
      <c r="K55" s="6">
        <v>13</v>
      </c>
      <c r="L55" s="6">
        <v>13</v>
      </c>
      <c r="M55" s="6">
        <v>7</v>
      </c>
      <c r="N55" s="6">
        <v>14</v>
      </c>
      <c r="O55" s="17">
        <f t="shared" si="4"/>
        <v>41952</v>
      </c>
      <c r="P55" s="12">
        <f t="shared" si="1"/>
        <v>7.4756426839524509E-4</v>
      </c>
      <c r="Q55" s="16">
        <f t="shared" si="3"/>
        <v>56020386</v>
      </c>
      <c r="R55" s="12">
        <f t="shared" si="2"/>
        <v>0.99825607540306138</v>
      </c>
    </row>
    <row r="56" spans="1:18" x14ac:dyDescent="0.35">
      <c r="A56" s="6">
        <v>60176</v>
      </c>
      <c r="B56" s="6">
        <v>124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66</v>
      </c>
      <c r="L56" s="6">
        <v>78</v>
      </c>
      <c r="M56" s="6">
        <v>87</v>
      </c>
      <c r="N56" s="6">
        <v>83</v>
      </c>
      <c r="O56" s="17">
        <f t="shared" si="4"/>
        <v>38936</v>
      </c>
      <c r="P56" s="12">
        <f t="shared" si="1"/>
        <v>6.9382061294425204E-4</v>
      </c>
      <c r="Q56" s="16">
        <f t="shared" si="3"/>
        <v>56059322</v>
      </c>
      <c r="R56" s="12">
        <f t="shared" si="2"/>
        <v>0.99894989601600559</v>
      </c>
    </row>
    <row r="57" spans="1:18" x14ac:dyDescent="0.35">
      <c r="A57" s="6">
        <v>62776</v>
      </c>
      <c r="B57" s="6">
        <v>67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98</v>
      </c>
      <c r="L57" s="6">
        <v>99</v>
      </c>
      <c r="M57" s="6">
        <v>103</v>
      </c>
      <c r="N57" s="6">
        <v>154</v>
      </c>
      <c r="O57" s="17">
        <f t="shared" si="4"/>
        <v>30418</v>
      </c>
      <c r="P57" s="12">
        <f t="shared" si="1"/>
        <v>5.4203398922689184E-4</v>
      </c>
      <c r="Q57" s="16">
        <f t="shared" si="3"/>
        <v>56089740</v>
      </c>
      <c r="R57" s="12">
        <f t="shared" si="2"/>
        <v>0.99949193000523251</v>
      </c>
    </row>
    <row r="58" spans="1:18" x14ac:dyDescent="0.35">
      <c r="A58" s="6">
        <v>64495</v>
      </c>
      <c r="B58" s="6">
        <v>56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76</v>
      </c>
      <c r="L58" s="6">
        <v>56</v>
      </c>
      <c r="M58" s="6">
        <v>98</v>
      </c>
      <c r="N58" s="6">
        <v>77</v>
      </c>
      <c r="O58" s="17">
        <f t="shared" si="4"/>
        <v>17192</v>
      </c>
      <c r="P58" s="12">
        <f t="shared" si="1"/>
        <v>3.063530916821857E-4</v>
      </c>
      <c r="Q58" s="16">
        <f t="shared" si="3"/>
        <v>56106932</v>
      </c>
      <c r="R58" s="12">
        <f t="shared" si="2"/>
        <v>0.99979828309691465</v>
      </c>
    </row>
    <row r="59" spans="1:18" x14ac:dyDescent="0.35">
      <c r="A59" s="6">
        <v>62068</v>
      </c>
      <c r="B59" s="6">
        <v>74</v>
      </c>
      <c r="C59" s="6">
        <v>7</v>
      </c>
      <c r="D59" s="6">
        <v>12</v>
      </c>
      <c r="E59" s="6">
        <v>4</v>
      </c>
      <c r="F59" s="6">
        <v>12</v>
      </c>
      <c r="G59" s="6">
        <v>5</v>
      </c>
      <c r="H59" s="6">
        <v>8</v>
      </c>
      <c r="I59" s="6">
        <v>9</v>
      </c>
      <c r="J59" s="6">
        <v>4</v>
      </c>
      <c r="K59" s="6">
        <v>12</v>
      </c>
      <c r="L59" s="6">
        <v>3</v>
      </c>
      <c r="M59" s="6">
        <v>4</v>
      </c>
      <c r="N59" s="6">
        <v>15</v>
      </c>
      <c r="O59" s="17">
        <f t="shared" si="4"/>
        <v>7030</v>
      </c>
      <c r="P59" s="12">
        <f t="shared" si="1"/>
        <v>1.2527118628000031E-4</v>
      </c>
      <c r="Q59" s="16">
        <f t="shared" si="3"/>
        <v>56113962</v>
      </c>
      <c r="R59" s="12">
        <f t="shared" si="2"/>
        <v>0.99992355428319468</v>
      </c>
    </row>
    <row r="60" spans="1:18" x14ac:dyDescent="0.35">
      <c r="A60" s="6">
        <v>60482</v>
      </c>
      <c r="B60" s="6">
        <v>33</v>
      </c>
      <c r="C60" s="6">
        <v>14</v>
      </c>
      <c r="D60" s="6">
        <v>7</v>
      </c>
      <c r="E60" s="6">
        <v>10</v>
      </c>
      <c r="F60" s="6">
        <v>15</v>
      </c>
      <c r="G60" s="6">
        <v>8</v>
      </c>
      <c r="H60" s="6">
        <v>10</v>
      </c>
      <c r="I60" s="6">
        <v>11</v>
      </c>
      <c r="J60" s="6">
        <v>10</v>
      </c>
      <c r="K60" s="6">
        <v>11</v>
      </c>
      <c r="L60" s="6">
        <v>12</v>
      </c>
      <c r="M60" s="6">
        <v>11</v>
      </c>
      <c r="N60" s="6">
        <v>11</v>
      </c>
      <c r="O60" s="17">
        <f t="shared" si="4"/>
        <v>4290</v>
      </c>
      <c r="P60" s="12">
        <f t="shared" si="1"/>
        <v>7.6445716805291803E-5</v>
      </c>
      <c r="Q60" s="16">
        <f t="shared" si="3"/>
        <v>56118252</v>
      </c>
      <c r="R60" s="12">
        <f t="shared" si="2"/>
        <v>1</v>
      </c>
    </row>
    <row r="62" spans="1:18" x14ac:dyDescent="0.35">
      <c r="N62" t="s">
        <v>119</v>
      </c>
      <c r="O62" s="16">
        <f>SUM(O2:O60)</f>
        <v>56118252</v>
      </c>
    </row>
  </sheetData>
  <sortState ref="A2:O60">
    <sortCondition descending="1" ref="O2:O60"/>
  </sortState>
  <pageMargins left="0.7" right="0.7" top="0.75" bottom="0.75" header="0.3" footer="0.3"/>
  <ignoredErrors>
    <ignoredError sqref="Q2:Q6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8"/>
  <sheetViews>
    <sheetView workbookViewId="0"/>
  </sheetViews>
  <sheetFormatPr defaultRowHeight="14.5" x14ac:dyDescent="0.35"/>
  <cols>
    <col min="1" max="1" width="11.1796875" bestFit="1" customWidth="1"/>
    <col min="2" max="2" width="11.7265625" bestFit="1" customWidth="1"/>
    <col min="3" max="3" width="26.453125" customWidth="1"/>
  </cols>
  <sheetData>
    <row r="1" spans="1:4" x14ac:dyDescent="0.35">
      <c r="A1" s="1" t="s">
        <v>103</v>
      </c>
      <c r="B1" s="1" t="s">
        <v>104</v>
      </c>
      <c r="C1" s="1" t="s">
        <v>24</v>
      </c>
    </row>
    <row r="2" spans="1:4" x14ac:dyDescent="0.35">
      <c r="A2" t="s">
        <v>22</v>
      </c>
      <c r="B2" t="s">
        <v>98</v>
      </c>
      <c r="C2" t="str">
        <f>A2&amp;B2&amp;"@testmail.com"</f>
        <v>M.Garcia@testmail.com</v>
      </c>
    </row>
    <row r="3" spans="1:4" x14ac:dyDescent="0.35">
      <c r="A3" t="s">
        <v>20</v>
      </c>
      <c r="B3" t="s">
        <v>99</v>
      </c>
      <c r="C3" t="str">
        <f>A3&amp;B3&amp;"@testmail.com"</f>
        <v>D.Jones@testmail.com</v>
      </c>
    </row>
    <row r="4" spans="1:4" x14ac:dyDescent="0.35">
      <c r="A4" t="s">
        <v>23</v>
      </c>
      <c r="B4" t="s">
        <v>100</v>
      </c>
      <c r="C4" t="str">
        <f>A4&amp;B4&amp;"@testmail.com"</f>
        <v>R.J.Sanchez@testmail.com</v>
      </c>
    </row>
    <row r="5" spans="1:4" x14ac:dyDescent="0.35">
      <c r="A5" t="s">
        <v>21</v>
      </c>
      <c r="B5" t="s">
        <v>78</v>
      </c>
      <c r="C5" t="str">
        <f>A5&amp;B5&amp;"@testmail.com"</f>
        <v>E.R.Smith@testmail.com</v>
      </c>
    </row>
    <row r="6" spans="1:4" x14ac:dyDescent="0.35">
      <c r="A6" t="s">
        <v>30</v>
      </c>
      <c r="B6" t="s">
        <v>101</v>
      </c>
      <c r="C6" t="str">
        <f>A6&amp;B6&amp;"@testmail.com"</f>
        <v>B.J.Green@testmail.com</v>
      </c>
    </row>
    <row r="8" spans="1:4" x14ac:dyDescent="0.35">
      <c r="A8" t="s">
        <v>19</v>
      </c>
      <c r="B8" t="s">
        <v>102</v>
      </c>
      <c r="C8" t="str">
        <f>SUBSTITUTE(B8," ","")</f>
        <v>delPilar</v>
      </c>
      <c r="D8" t="str">
        <f>A8&amp;C8&amp;"@testmail.com"</f>
        <v>M.C.delPilar@testmail.com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Exercise 1.1</vt:lpstr>
      <vt:lpstr>Exercise 1.2</vt:lpstr>
      <vt:lpstr>Exercise 1.3</vt:lpstr>
      <vt:lpstr>Exercise 1.4</vt:lpstr>
      <vt:lpstr>Exercise 1.5</vt:lpstr>
      <vt:lpstr>Exercise 1.6</vt:lpstr>
      <vt:lpstr>Exercise 1.7</vt:lpstr>
      <vt:lpstr>Exercise 1.8</vt:lpstr>
      <vt:lpstr>Exercise 1.9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2012-10-22T16:08:07Z</dcterms:created>
  <dcterms:modified xsi:type="dcterms:W3CDTF">2019-01-20T12:19:08Z</dcterms:modified>
</cp:coreProperties>
</file>