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Solutions\Chapter 8\"/>
    </mc:Choice>
  </mc:AlternateContent>
  <xr:revisionPtr revIDLastSave="0" documentId="13_ncr:1_{77EEBFB9-F28E-47B0-B183-18E878E9FE5E}" xr6:coauthVersionLast="40" xr6:coauthVersionMax="40" xr10:uidLastSave="{00000000-0000-0000-0000-000000000000}"/>
  <workbookProtection lockStructure="1"/>
  <bookViews>
    <workbookView xWindow="120" yWindow="20" windowWidth="15200" windowHeight="8190" xr2:uid="{00000000-000D-0000-FFFF-FFFF00000000}"/>
  </bookViews>
  <sheets>
    <sheet name="Example 8.1" sheetId="4" r:id="rId1"/>
    <sheet name="Example 8.2" sheetId="10" r:id="rId2"/>
    <sheet name="Container type" sheetId="6" r:id="rId3"/>
    <sheet name="Example 8.3" sheetId="5" r:id="rId4"/>
    <sheet name="Example 8.4" sheetId="7" r:id="rId5"/>
    <sheet name="Example 8.5" sheetId="9" r:id="rId6"/>
  </sheets>
  <definedNames>
    <definedName name="solver_eng" localSheetId="5" hidden="1">1</definedName>
    <definedName name="solver_neg" localSheetId="5" hidden="1">1</definedName>
    <definedName name="solver_num" localSheetId="5" hidden="1">0</definedName>
    <definedName name="solver_opt" localSheetId="5" hidden="1">'Example 8.5'!$C$29</definedName>
    <definedName name="solver_typ" localSheetId="5" hidden="1">1</definedName>
    <definedName name="solver_val" localSheetId="5" hidden="1">0</definedName>
    <definedName name="solver_ver" localSheetId="5" hidden="1">3</definedName>
  </definedNames>
  <calcPr calcId="191029"/>
</workbook>
</file>

<file path=xl/calcChain.xml><?xml version="1.0" encoding="utf-8"?>
<calcChain xmlns="http://schemas.openxmlformats.org/spreadsheetml/2006/main">
  <c r="C7" i="5" l="1"/>
  <c r="C8" i="5"/>
  <c r="C9" i="5"/>
  <c r="C6" i="5"/>
  <c r="B7" i="5" l="1"/>
  <c r="B8" i="5"/>
  <c r="B9" i="5"/>
  <c r="B6" i="5" l="1"/>
  <c r="C5" i="9" l="1"/>
  <c r="C7" i="9" s="1"/>
  <c r="D7" i="9" s="1"/>
  <c r="D12" i="9"/>
  <c r="D13" i="9" l="1"/>
  <c r="G2" i="7"/>
  <c r="H2" i="7" s="1"/>
  <c r="I2" i="7" s="1"/>
  <c r="G3" i="7"/>
  <c r="H3" i="7" s="1"/>
  <c r="I3" i="7" s="1"/>
  <c r="G4" i="7"/>
  <c r="H4" i="7" s="1"/>
  <c r="I4" i="7" s="1"/>
  <c r="G5" i="7"/>
  <c r="H5" i="7" s="1"/>
  <c r="I5" i="7" s="1"/>
  <c r="G6" i="7"/>
  <c r="H6" i="7" s="1"/>
  <c r="I6" i="7" s="1"/>
  <c r="G7" i="7"/>
  <c r="H7" i="7" s="1"/>
  <c r="I7" i="7" s="1"/>
  <c r="D3" i="7"/>
  <c r="D4" i="7"/>
  <c r="D5" i="7"/>
  <c r="D6" i="7"/>
  <c r="D7" i="7"/>
  <c r="D2" i="7"/>
  <c r="H9" i="7" l="1"/>
  <c r="E9" i="5"/>
  <c r="E8" i="5"/>
  <c r="E7" i="5"/>
  <c r="E6" i="5"/>
  <c r="H3" i="5"/>
  <c r="E14" i="5" l="1"/>
</calcChain>
</file>

<file path=xl/sharedStrings.xml><?xml version="1.0" encoding="utf-8"?>
<sst xmlns="http://schemas.openxmlformats.org/spreadsheetml/2006/main" count="326" uniqueCount="288">
  <si>
    <t>Budget</t>
  </si>
  <si>
    <t>Taak 1</t>
  </si>
  <si>
    <t>Erica</t>
  </si>
  <si>
    <t>taak 2</t>
  </si>
  <si>
    <t>Peter</t>
  </si>
  <si>
    <t>Taak 3</t>
  </si>
  <si>
    <t>Ali</t>
  </si>
  <si>
    <t>Taak 4</t>
  </si>
  <si>
    <t>Taak 5</t>
  </si>
  <si>
    <t>Taak 6</t>
  </si>
  <si>
    <t>Ester</t>
  </si>
  <si>
    <t>Taak 7</t>
  </si>
  <si>
    <t>Taak 8</t>
  </si>
  <si>
    <t>Taak 9</t>
  </si>
  <si>
    <t>Taak 10</t>
  </si>
  <si>
    <t>Type</t>
  </si>
  <si>
    <t>Omschrijving</t>
  </si>
  <si>
    <t>Handling fee pu</t>
  </si>
  <si>
    <t>4FR</t>
  </si>
  <si>
    <t>4OT</t>
  </si>
  <si>
    <t>2R</t>
  </si>
  <si>
    <t>Handling fee</t>
  </si>
  <si>
    <t>2DF</t>
  </si>
  <si>
    <t>20' DRY FREIGHT</t>
  </si>
  <si>
    <t>4DF</t>
  </si>
  <si>
    <t>40' DRY FREIGHT</t>
  </si>
  <si>
    <t>2FR</t>
  </si>
  <si>
    <t>20' FLAT RACK</t>
  </si>
  <si>
    <t>40' FLAT RACK</t>
  </si>
  <si>
    <t>2OT</t>
  </si>
  <si>
    <t>20' OPEN TOP</t>
  </si>
  <si>
    <t>40' OPEN TOP</t>
  </si>
  <si>
    <t>20' REEFER</t>
  </si>
  <si>
    <t>4R</t>
  </si>
  <si>
    <t>40' REEFER</t>
  </si>
  <si>
    <t>40HC</t>
  </si>
  <si>
    <t>40' HIGH CUBE</t>
  </si>
  <si>
    <t>45HC</t>
  </si>
  <si>
    <t>45' HIGH CUBE</t>
  </si>
  <si>
    <t xml:space="preserve">P. Paulusma Int. Transport </t>
  </si>
  <si>
    <t>Pacific Cafe</t>
  </si>
  <si>
    <t>per week</t>
  </si>
  <si>
    <t>Task</t>
  </si>
  <si>
    <t>Owner</t>
  </si>
  <si>
    <t>Spent</t>
  </si>
  <si>
    <t>Progress 1</t>
  </si>
  <si>
    <t>Progress 2</t>
  </si>
  <si>
    <t>Progress 3</t>
  </si>
  <si>
    <t>David</t>
  </si>
  <si>
    <t>Transload depot</t>
  </si>
  <si>
    <t>Storage costs of containers</t>
  </si>
  <si>
    <t>Date:</t>
  </si>
  <si>
    <t>Description</t>
  </si>
  <si>
    <t>Quantity</t>
  </si>
  <si>
    <t>Subtotal</t>
  </si>
  <si>
    <t>Total:</t>
  </si>
  <si>
    <t>Company</t>
  </si>
  <si>
    <t>ETA</t>
  </si>
  <si>
    <t>Expected duration (min.)</t>
  </si>
  <si>
    <t>ETD</t>
  </si>
  <si>
    <t>Arrival Time</t>
  </si>
  <si>
    <t>Departure Time</t>
  </si>
  <si>
    <t>Actual duration (min.)</t>
  </si>
  <si>
    <t>Difference load/unload (min.)</t>
  </si>
  <si>
    <t>Average difference:</t>
  </si>
  <si>
    <t>Performance</t>
  </si>
  <si>
    <t>Average revenue per order</t>
  </si>
  <si>
    <t>Order costs</t>
  </si>
  <si>
    <t>Gross profit per order</t>
  </si>
  <si>
    <t>Average orders</t>
  </si>
  <si>
    <t>Total gross profit</t>
  </si>
  <si>
    <t>Salaries</t>
  </si>
  <si>
    <t>Rent</t>
  </si>
  <si>
    <t>Logistics costs</t>
  </si>
  <si>
    <t>Operating profit</t>
  </si>
  <si>
    <t>per year (52 wks)</t>
  </si>
  <si>
    <t>Project: CSR</t>
  </si>
  <si>
    <t>Advertising</t>
  </si>
  <si>
    <t>Departure time OK?</t>
  </si>
  <si>
    <t>HaCas Transport Inc</t>
  </si>
  <si>
    <t>Deeper Transport Inc</t>
  </si>
  <si>
    <t>Hertford Logistics</t>
  </si>
  <si>
    <t>Fishleg Inc</t>
  </si>
  <si>
    <t>Adrian Transport</t>
  </si>
  <si>
    <t>Zip code</t>
  </si>
  <si>
    <t>Staff member</t>
  </si>
  <si>
    <t>First Name</t>
  </si>
  <si>
    <t>Middle Name</t>
  </si>
  <si>
    <t>Surname</t>
  </si>
  <si>
    <t>ut-84104</t>
  </si>
  <si>
    <t>hi 96766</t>
  </si>
  <si>
    <t>Jeffrey,C,Barnes</t>
  </si>
  <si>
    <t>in-46225</t>
  </si>
  <si>
    <t>John,Shena,Baudoin</t>
  </si>
  <si>
    <t>ca 90017</t>
  </si>
  <si>
    <t>Joseph,Edward,Chambers</t>
  </si>
  <si>
    <t>TN-38138</t>
  </si>
  <si>
    <t>Kelly,D,Chandler</t>
  </si>
  <si>
    <t>WA-99206</t>
  </si>
  <si>
    <t>id-83350</t>
  </si>
  <si>
    <t>ga 30263</t>
  </si>
  <si>
    <t>Billie,Lynn,Espinoza</t>
  </si>
  <si>
    <t>TX 75904</t>
  </si>
  <si>
    <t>Edda,Frank,Fuller</t>
  </si>
  <si>
    <t>CA-95054</t>
  </si>
  <si>
    <t>tn-38110</t>
  </si>
  <si>
    <t>Michael,Pierre,Kester</t>
  </si>
  <si>
    <t>ca-90255</t>
  </si>
  <si>
    <t>Victoria,C,Lacroix</t>
  </si>
  <si>
    <t>fl-33147</t>
  </si>
  <si>
    <t>John,Dewie,Loveless</t>
  </si>
  <si>
    <t>CA-94609</t>
  </si>
  <si>
    <t>ar 72212</t>
  </si>
  <si>
    <t>wy 82001</t>
  </si>
  <si>
    <t>va 22070</t>
  </si>
  <si>
    <t>William,A,Morgan</t>
  </si>
  <si>
    <t>ky-42301</t>
  </si>
  <si>
    <t>Bryan,M,Nixon</t>
  </si>
  <si>
    <t>CA 90071</t>
  </si>
  <si>
    <t>Charlie,Jerry,Patterson</t>
  </si>
  <si>
    <t>TX 77478</t>
  </si>
  <si>
    <t>IN-46514</t>
  </si>
  <si>
    <t>CA 91801</t>
  </si>
  <si>
    <t>Cruz,J,Purington</t>
  </si>
  <si>
    <t>OH 44128</t>
  </si>
  <si>
    <t>Jane,R,Rodriquez</t>
  </si>
  <si>
    <t>PA 19020</t>
  </si>
  <si>
    <t>Horace,Raphaela,Seng</t>
  </si>
  <si>
    <t>oh-43725</t>
  </si>
  <si>
    <t>IL-62286</t>
  </si>
  <si>
    <t>Sherwood,E,Smith</t>
  </si>
  <si>
    <t>pa-19108</t>
  </si>
  <si>
    <t>TN 38138</t>
  </si>
  <si>
    <t>Gloria,S,Williams</t>
  </si>
  <si>
    <t>ma-02141</t>
  </si>
  <si>
    <t>David,Cooper,Woodard</t>
  </si>
  <si>
    <t>WA-98802</t>
  </si>
  <si>
    <t>md 21201</t>
  </si>
  <si>
    <t>MI-48933</t>
  </si>
  <si>
    <t>NY 10011</t>
  </si>
  <si>
    <t>MS 39507</t>
  </si>
  <si>
    <t>IL-62899</t>
  </si>
  <si>
    <t>SC 29690</t>
  </si>
  <si>
    <t>nj-07087</t>
  </si>
  <si>
    <t>CO-80221</t>
  </si>
  <si>
    <t>fl-33432</t>
  </si>
  <si>
    <t>ga 30338</t>
  </si>
  <si>
    <t>il 61602</t>
  </si>
  <si>
    <t>FL 33128</t>
  </si>
  <si>
    <t>ca 90063</t>
  </si>
  <si>
    <t>ga-31701</t>
  </si>
  <si>
    <t>IN 46802</t>
  </si>
  <si>
    <t>CA-91766</t>
  </si>
  <si>
    <t>il 60007</t>
  </si>
  <si>
    <t>NM-88101</t>
  </si>
  <si>
    <t>MI 48656</t>
  </si>
  <si>
    <t>ca 94601</t>
  </si>
  <si>
    <t>UT 84104</t>
  </si>
  <si>
    <t>HI 96766</t>
  </si>
  <si>
    <t>IN 46225</t>
  </si>
  <si>
    <t>CA 90017</t>
  </si>
  <si>
    <t>WA 99206</t>
  </si>
  <si>
    <t>ID 83350</t>
  </si>
  <si>
    <t>GA 30263</t>
  </si>
  <si>
    <t>CA 95054</t>
  </si>
  <si>
    <t>TN 38110</t>
  </si>
  <si>
    <t>CA 90255</t>
  </si>
  <si>
    <t>FL 33147</t>
  </si>
  <si>
    <t>CA 94609</t>
  </si>
  <si>
    <t>AR 72212</t>
  </si>
  <si>
    <t>WY 82001</t>
  </si>
  <si>
    <t>VA 22070</t>
  </si>
  <si>
    <t>KY 42301</t>
  </si>
  <si>
    <t>IN 46514</t>
  </si>
  <si>
    <t>OH 43725</t>
  </si>
  <si>
    <t>IL 62286</t>
  </si>
  <si>
    <t>PA 19108</t>
  </si>
  <si>
    <t>MA 02141</t>
  </si>
  <si>
    <t>WA 98802</t>
  </si>
  <si>
    <t>MD 21201</t>
  </si>
  <si>
    <t>MI 48933</t>
  </si>
  <si>
    <t>IL 62899</t>
  </si>
  <si>
    <t>NJ 07087</t>
  </si>
  <si>
    <t>CO 80221</t>
  </si>
  <si>
    <t>FL 33432</t>
  </si>
  <si>
    <t>GA 30338</t>
  </si>
  <si>
    <t>IL 61602</t>
  </si>
  <si>
    <t>CA 90063</t>
  </si>
  <si>
    <t>GA 31701</t>
  </si>
  <si>
    <t>CA 91766</t>
  </si>
  <si>
    <t>IL 60007</t>
  </si>
  <si>
    <t>NM 88101</t>
  </si>
  <si>
    <t>CA 94601</t>
  </si>
  <si>
    <t>Claudia</t>
  </si>
  <si>
    <t>William</t>
  </si>
  <si>
    <t>Jeffrey</t>
  </si>
  <si>
    <t>John</t>
  </si>
  <si>
    <t>Joseph</t>
  </si>
  <si>
    <t>Kelly</t>
  </si>
  <si>
    <t>Kimberly</t>
  </si>
  <si>
    <t>Carla</t>
  </si>
  <si>
    <t>Billie</t>
  </si>
  <si>
    <t>Edda</t>
  </si>
  <si>
    <t>Nancy</t>
  </si>
  <si>
    <t>Michael</t>
  </si>
  <si>
    <t>Victoria</t>
  </si>
  <si>
    <t>Donald</t>
  </si>
  <si>
    <t>Dorothy</t>
  </si>
  <si>
    <t>Mary</t>
  </si>
  <si>
    <t>Bryan</t>
  </si>
  <si>
    <t>Charlie</t>
  </si>
  <si>
    <t>Crystal</t>
  </si>
  <si>
    <t>Gloria</t>
  </si>
  <si>
    <t>Cruz</t>
  </si>
  <si>
    <t>Jane</t>
  </si>
  <si>
    <t>Horace</t>
  </si>
  <si>
    <t>Wendy</t>
  </si>
  <si>
    <t>Sherwood</t>
  </si>
  <si>
    <t>Robert</t>
  </si>
  <si>
    <t>Nancy,H.,Harrington</t>
  </si>
  <si>
    <t>Dorothy,R.,Luczak</t>
  </si>
  <si>
    <t>Gloria,W.,Profitt</t>
  </si>
  <si>
    <t>Robert,P.,Watts</t>
  </si>
  <si>
    <t>Earl,V, Lewis</t>
  </si>
  <si>
    <t>Earl</t>
  </si>
  <si>
    <t>Claudia,John,Thomas</t>
  </si>
  <si>
    <t>C</t>
  </si>
  <si>
    <t>Shena</t>
  </si>
  <si>
    <t>Edward</t>
  </si>
  <si>
    <t>D</t>
  </si>
  <si>
    <t>B</t>
  </si>
  <si>
    <t>Lynn</t>
  </si>
  <si>
    <t>Frank</t>
  </si>
  <si>
    <t>Pierre</t>
  </si>
  <si>
    <t>Dewie</t>
  </si>
  <si>
    <t>R</t>
  </si>
  <si>
    <t>A</t>
  </si>
  <si>
    <t>M</t>
  </si>
  <si>
    <t>Jerry</t>
  </si>
  <si>
    <t>J</t>
  </si>
  <si>
    <t>Raphaela</t>
  </si>
  <si>
    <t>E</t>
  </si>
  <si>
    <t>S</t>
  </si>
  <si>
    <t>Cooper</t>
  </si>
  <si>
    <t>V</t>
  </si>
  <si>
    <t>H</t>
  </si>
  <si>
    <t>W</t>
  </si>
  <si>
    <t>P</t>
  </si>
  <si>
    <t>William,R,Adams</t>
  </si>
  <si>
    <t>Carla,Triumph,Engle</t>
  </si>
  <si>
    <t>Donald,T.,Lowe</t>
  </si>
  <si>
    <t>Wendy,Vanice,Servantes</t>
  </si>
  <si>
    <t>Triumph</t>
  </si>
  <si>
    <t>Vanice</t>
  </si>
  <si>
    <t>T</t>
  </si>
  <si>
    <t>Mary,R.,Mabry</t>
  </si>
  <si>
    <t>Kimberly,B.,Davis</t>
  </si>
  <si>
    <t>Crystal,M.,Patterson</t>
  </si>
  <si>
    <t>Thomas</t>
  </si>
  <si>
    <t>Adams</t>
  </si>
  <si>
    <t>Barnes</t>
  </si>
  <si>
    <t>Baudoin</t>
  </si>
  <si>
    <t>Chambers</t>
  </si>
  <si>
    <t>Chandler</t>
  </si>
  <si>
    <t>Davis</t>
  </si>
  <si>
    <t>Engle</t>
  </si>
  <si>
    <t>Espinoza</t>
  </si>
  <si>
    <t>Fuller</t>
  </si>
  <si>
    <t>Harrington</t>
  </si>
  <si>
    <t>Kester</t>
  </si>
  <si>
    <t>Lacroix</t>
  </si>
  <si>
    <t>Loveless</t>
  </si>
  <si>
    <t>Lowe</t>
  </si>
  <si>
    <t>Luczak</t>
  </si>
  <si>
    <t>Mabry</t>
  </si>
  <si>
    <t>Morgan</t>
  </si>
  <si>
    <t>Nixon</t>
  </si>
  <si>
    <t>Patterson</t>
  </si>
  <si>
    <t>Profitt</t>
  </si>
  <si>
    <t>Purington</t>
  </si>
  <si>
    <t>Rodriquez</t>
  </si>
  <si>
    <t>Seng</t>
  </si>
  <si>
    <t>Servantes</t>
  </si>
  <si>
    <t>Smith</t>
  </si>
  <si>
    <t>Watts</t>
  </si>
  <si>
    <t>Williams</t>
  </si>
  <si>
    <t>Woodard</t>
  </si>
  <si>
    <t xml:space="preserve"> Lewis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</si>
</sst>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&quot;€&quot;\ #,##0.00_-"/>
    <numFmt numFmtId="167" formatCode="[$-F400]h:mm:ss\ AM/PM"/>
    <numFmt numFmtId="168" formatCode="&quot;$&quot;#,##0.00"/>
    <numFmt numFmtId="169" formatCode="[$-409]h:mm\ AM/P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165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9" fontId="0" fillId="0" borderId="0" xfId="2" applyFont="1"/>
    <xf numFmtId="9" fontId="0" fillId="0" borderId="0" xfId="2" applyFont="1" applyAlignment="1">
      <alignment horizontal="center"/>
    </xf>
    <xf numFmtId="0" fontId="5" fillId="0" borderId="0" xfId="0" applyFont="1"/>
    <xf numFmtId="14" fontId="0" fillId="0" borderId="0" xfId="0" applyNumberFormat="1"/>
    <xf numFmtId="0" fontId="6" fillId="0" borderId="0" xfId="0" applyFont="1"/>
    <xf numFmtId="166" fontId="0" fillId="0" borderId="0" xfId="0" applyNumberForma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ont="1"/>
    <xf numFmtId="0" fontId="0" fillId="0" borderId="0" xfId="0" applyNumberFormat="1"/>
    <xf numFmtId="0" fontId="7" fillId="0" borderId="0" xfId="3"/>
    <xf numFmtId="166" fontId="7" fillId="0" borderId="0" xfId="3" applyNumberFormat="1" applyProtection="1"/>
    <xf numFmtId="0" fontId="10" fillId="0" borderId="0" xfId="3" applyFont="1" applyProtection="1"/>
    <xf numFmtId="167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0" fontId="10" fillId="0" borderId="0" xfId="3" applyFont="1"/>
    <xf numFmtId="0" fontId="7" fillId="0" borderId="0" xfId="3" applyFont="1"/>
    <xf numFmtId="168" fontId="7" fillId="0" borderId="0" xfId="3" applyNumberFormat="1" applyProtection="1">
      <protection hidden="1"/>
    </xf>
    <xf numFmtId="168" fontId="10" fillId="0" borderId="0" xfId="3" applyNumberFormat="1" applyFont="1" applyProtection="1">
      <protection hidden="1"/>
    </xf>
    <xf numFmtId="18" fontId="0" fillId="0" borderId="0" xfId="0" applyNumberFormat="1"/>
    <xf numFmtId="169" fontId="0" fillId="0" borderId="0" xfId="0" applyNumberFormat="1"/>
    <xf numFmtId="168" fontId="7" fillId="2" borderId="0" xfId="3" applyNumberFormat="1" applyFill="1" applyProtection="1">
      <protection locked="0"/>
    </xf>
    <xf numFmtId="3" fontId="7" fillId="2" borderId="0" xfId="3" applyNumberFormat="1" applyFill="1" applyProtection="1">
      <protection locked="0"/>
    </xf>
    <xf numFmtId="0" fontId="9" fillId="0" borderId="0" xfId="3" applyFont="1" applyAlignment="1" applyProtection="1">
      <alignment horizontal="center"/>
    </xf>
  </cellXfs>
  <cellStyles count="9">
    <cellStyle name="Euro" xfId="6" xr:uid="{00000000-0005-0000-0000-000001000000}"/>
    <cellStyle name="Procent" xfId="2" builtinId="5"/>
    <cellStyle name="Procent 2" xfId="7" xr:uid="{00000000-0005-0000-0000-000004000000}"/>
    <cellStyle name="Standaard" xfId="0" builtinId="0"/>
    <cellStyle name="Standaard 2" xfId="3" xr:uid="{00000000-0005-0000-0000-000005000000}"/>
    <cellStyle name="Valuta" xfId="1" builtinId="4"/>
    <cellStyle name="Valuta 2" xfId="8" xr:uid="{00000000-0005-0000-0000-000006000000}"/>
    <cellStyle name="常规_Sheet1" xfId="4" xr:uid="{00000000-0005-0000-0000-000007000000}"/>
    <cellStyle name="样式 1" xfId="5" xr:uid="{00000000-0005-0000-0000-000008000000}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4"/>
  <sheetViews>
    <sheetView tabSelected="1" workbookViewId="0"/>
  </sheetViews>
  <sheetFormatPr defaultRowHeight="14.5" x14ac:dyDescent="0.35"/>
  <cols>
    <col min="3" max="3" width="11" bestFit="1" customWidth="1"/>
    <col min="4" max="4" width="11.453125" bestFit="1" customWidth="1"/>
    <col min="5" max="5" width="11.26953125" customWidth="1"/>
    <col min="6" max="7" width="11.54296875" bestFit="1" customWidth="1"/>
  </cols>
  <sheetData>
    <row r="1" spans="1:7" ht="28.5" x14ac:dyDescent="0.65">
      <c r="A1" s="1" t="s">
        <v>0</v>
      </c>
    </row>
    <row r="3" spans="1:7" ht="15.5" x14ac:dyDescent="0.35">
      <c r="A3" s="2" t="s">
        <v>76</v>
      </c>
    </row>
    <row r="4" spans="1:7" x14ac:dyDescent="0.35">
      <c r="A4" s="3" t="s">
        <v>42</v>
      </c>
      <c r="B4" s="3" t="s">
        <v>43</v>
      </c>
      <c r="C4" s="4" t="s">
        <v>0</v>
      </c>
      <c r="D4" s="4" t="s">
        <v>44</v>
      </c>
      <c r="E4" s="3" t="s">
        <v>45</v>
      </c>
      <c r="F4" s="3" t="s">
        <v>46</v>
      </c>
      <c r="G4" s="3" t="s">
        <v>47</v>
      </c>
    </row>
    <row r="5" spans="1:7" x14ac:dyDescent="0.35">
      <c r="A5" t="s">
        <v>1</v>
      </c>
      <c r="B5" t="s">
        <v>2</v>
      </c>
      <c r="C5" s="19">
        <v>150</v>
      </c>
      <c r="D5" s="19">
        <v>140</v>
      </c>
      <c r="E5" s="5">
        <v>0.8</v>
      </c>
      <c r="F5" s="5">
        <v>0.8</v>
      </c>
      <c r="G5" s="6">
        <v>0.8</v>
      </c>
    </row>
    <row r="6" spans="1:7" x14ac:dyDescent="0.35">
      <c r="A6" t="s">
        <v>3</v>
      </c>
      <c r="B6" t="s">
        <v>4</v>
      </c>
      <c r="C6" s="19">
        <v>200</v>
      </c>
      <c r="D6" s="19">
        <v>290</v>
      </c>
      <c r="E6" s="5">
        <v>1</v>
      </c>
      <c r="F6" s="5">
        <v>1</v>
      </c>
      <c r="G6" s="6">
        <v>1</v>
      </c>
    </row>
    <row r="7" spans="1:7" x14ac:dyDescent="0.35">
      <c r="A7" t="s">
        <v>5</v>
      </c>
      <c r="B7" t="s">
        <v>6</v>
      </c>
      <c r="C7" s="19">
        <v>750</v>
      </c>
      <c r="D7" s="19">
        <v>750</v>
      </c>
      <c r="E7" s="5">
        <v>0.9</v>
      </c>
      <c r="F7" s="5">
        <v>0.9</v>
      </c>
      <c r="G7" s="6">
        <v>0.9</v>
      </c>
    </row>
    <row r="8" spans="1:7" x14ac:dyDescent="0.35">
      <c r="A8" t="s">
        <v>7</v>
      </c>
      <c r="B8" t="s">
        <v>2</v>
      </c>
      <c r="C8" s="19">
        <v>500</v>
      </c>
      <c r="D8" s="19">
        <v>600</v>
      </c>
      <c r="E8" s="5">
        <v>1</v>
      </c>
      <c r="F8" s="5">
        <v>1</v>
      </c>
      <c r="G8" s="6">
        <v>1</v>
      </c>
    </row>
    <row r="9" spans="1:7" x14ac:dyDescent="0.35">
      <c r="A9" t="s">
        <v>8</v>
      </c>
      <c r="B9" t="s">
        <v>48</v>
      </c>
      <c r="C9" s="19">
        <v>300</v>
      </c>
      <c r="D9" s="19">
        <v>250</v>
      </c>
      <c r="E9" s="5">
        <v>0.6</v>
      </c>
      <c r="F9" s="5">
        <v>0.6</v>
      </c>
      <c r="G9" s="6">
        <v>0.6</v>
      </c>
    </row>
    <row r="10" spans="1:7" x14ac:dyDescent="0.35">
      <c r="A10" t="s">
        <v>9</v>
      </c>
      <c r="B10" t="s">
        <v>10</v>
      </c>
      <c r="C10" s="19">
        <v>600</v>
      </c>
      <c r="D10" s="19">
        <v>900</v>
      </c>
      <c r="E10" s="5">
        <v>0.5</v>
      </c>
      <c r="F10" s="5">
        <v>0.5</v>
      </c>
      <c r="G10" s="6">
        <v>0.5</v>
      </c>
    </row>
    <row r="11" spans="1:7" x14ac:dyDescent="0.35">
      <c r="A11" t="s">
        <v>11</v>
      </c>
      <c r="B11" t="s">
        <v>48</v>
      </c>
      <c r="C11" s="19">
        <v>2000</v>
      </c>
      <c r="D11" s="19">
        <v>1500</v>
      </c>
      <c r="E11" s="5">
        <v>0.7</v>
      </c>
      <c r="F11" s="5">
        <v>0.7</v>
      </c>
      <c r="G11" s="6">
        <v>0.7</v>
      </c>
    </row>
    <row r="12" spans="1:7" x14ac:dyDescent="0.35">
      <c r="A12" t="s">
        <v>12</v>
      </c>
      <c r="B12" t="s">
        <v>6</v>
      </c>
      <c r="C12" s="19">
        <v>700</v>
      </c>
      <c r="D12" s="19">
        <v>500</v>
      </c>
      <c r="E12" s="5">
        <v>0.65</v>
      </c>
      <c r="F12" s="5">
        <v>0.65</v>
      </c>
      <c r="G12" s="6">
        <v>0.65</v>
      </c>
    </row>
    <row r="13" spans="1:7" x14ac:dyDescent="0.35">
      <c r="A13" t="s">
        <v>13</v>
      </c>
      <c r="B13" t="s">
        <v>6</v>
      </c>
      <c r="C13" s="19">
        <v>250</v>
      </c>
      <c r="D13" s="19">
        <v>100</v>
      </c>
      <c r="E13" s="5">
        <v>0.25</v>
      </c>
      <c r="F13" s="5">
        <v>0.25</v>
      </c>
      <c r="G13" s="6">
        <v>0.25</v>
      </c>
    </row>
    <row r="14" spans="1:7" x14ac:dyDescent="0.35">
      <c r="A14" t="s">
        <v>14</v>
      </c>
      <c r="B14" t="s">
        <v>4</v>
      </c>
      <c r="C14" s="19">
        <v>500</v>
      </c>
      <c r="D14" s="19">
        <v>100</v>
      </c>
      <c r="E14" s="5">
        <v>0.2</v>
      </c>
      <c r="F14" s="5">
        <v>0.2</v>
      </c>
      <c r="G14" s="6">
        <v>0.2</v>
      </c>
    </row>
  </sheetData>
  <conditionalFormatting sqref="D5:D14">
    <cfRule type="cellIs" dxfId="2" priority="4" operator="equal">
      <formula>C5</formula>
    </cfRule>
    <cfRule type="cellIs" dxfId="1" priority="5" operator="lessThan">
      <formula>C5</formula>
    </cfRule>
    <cfRule type="cellIs" dxfId="0" priority="8" operator="greaterThan">
      <formula>C5</formula>
    </cfRule>
  </conditionalFormatting>
  <conditionalFormatting sqref="E5:E1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5:F14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{C3E76811-3B82-4F19-AA48-B1B76D80547B}</x14:id>
        </ext>
      </extLst>
    </cfRule>
  </conditionalFormatting>
  <conditionalFormatting sqref="G5:G14">
    <cfRule type="iconSet" priority="1">
      <iconSet showValue="0">
        <cfvo type="percent" val="0"/>
        <cfvo type="num" val="0.25"/>
        <cfvo type="num" val="0.8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3E76811-3B82-4F19-AA48-B1B76D80547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F5:F14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0BB6F-38D7-48F8-9E12-2BE0B47B3905}">
  <dimension ref="A1:I51"/>
  <sheetViews>
    <sheetView workbookViewId="0"/>
  </sheetViews>
  <sheetFormatPr defaultRowHeight="14.5" x14ac:dyDescent="0.35"/>
  <cols>
    <col min="1" max="1" width="10.26953125" customWidth="1"/>
    <col min="2" max="2" width="10.81640625" customWidth="1"/>
    <col min="6" max="6" width="24.1796875" bestFit="1" customWidth="1"/>
    <col min="7" max="7" width="10.54296875" bestFit="1" customWidth="1"/>
    <col min="8" max="8" width="13.26953125" bestFit="1" customWidth="1"/>
    <col min="9" max="9" width="10.81640625" customWidth="1"/>
  </cols>
  <sheetData>
    <row r="1" spans="1:9" x14ac:dyDescent="0.35">
      <c r="A1" s="3" t="s">
        <v>84</v>
      </c>
      <c r="B1" s="3" t="s">
        <v>84</v>
      </c>
      <c r="F1" s="3" t="s">
        <v>85</v>
      </c>
      <c r="G1" s="3" t="s">
        <v>86</v>
      </c>
      <c r="H1" s="3" t="s">
        <v>87</v>
      </c>
      <c r="I1" s="3" t="s">
        <v>88</v>
      </c>
    </row>
    <row r="2" spans="1:9" x14ac:dyDescent="0.35">
      <c r="A2" t="s">
        <v>89</v>
      </c>
      <c r="B2" t="s">
        <v>157</v>
      </c>
      <c r="F2" t="s">
        <v>225</v>
      </c>
      <c r="G2" t="s">
        <v>193</v>
      </c>
      <c r="H2" t="s">
        <v>196</v>
      </c>
      <c r="I2" t="s">
        <v>258</v>
      </c>
    </row>
    <row r="3" spans="1:9" x14ac:dyDescent="0.35">
      <c r="A3" t="s">
        <v>90</v>
      </c>
      <c r="B3" t="s">
        <v>158</v>
      </c>
      <c r="F3" t="s">
        <v>248</v>
      </c>
      <c r="G3" t="s">
        <v>194</v>
      </c>
      <c r="H3" t="s">
        <v>235</v>
      </c>
      <c r="I3" t="s">
        <v>259</v>
      </c>
    </row>
    <row r="4" spans="1:9" x14ac:dyDescent="0.35">
      <c r="A4" t="s">
        <v>92</v>
      </c>
      <c r="B4" t="s">
        <v>159</v>
      </c>
      <c r="F4" t="s">
        <v>91</v>
      </c>
      <c r="G4" t="s">
        <v>195</v>
      </c>
      <c r="H4" t="s">
        <v>226</v>
      </c>
      <c r="I4" t="s">
        <v>260</v>
      </c>
    </row>
    <row r="5" spans="1:9" x14ac:dyDescent="0.35">
      <c r="A5" t="s">
        <v>94</v>
      </c>
      <c r="B5" t="s">
        <v>160</v>
      </c>
      <c r="F5" t="s">
        <v>93</v>
      </c>
      <c r="G5" t="s">
        <v>196</v>
      </c>
      <c r="H5" t="s">
        <v>227</v>
      </c>
      <c r="I5" t="s">
        <v>261</v>
      </c>
    </row>
    <row r="6" spans="1:9" x14ac:dyDescent="0.35">
      <c r="A6" t="s">
        <v>96</v>
      </c>
      <c r="B6" t="s">
        <v>132</v>
      </c>
      <c r="F6" t="s">
        <v>95</v>
      </c>
      <c r="G6" t="s">
        <v>197</v>
      </c>
      <c r="H6" t="s">
        <v>228</v>
      </c>
      <c r="I6" t="s">
        <v>262</v>
      </c>
    </row>
    <row r="7" spans="1:9" x14ac:dyDescent="0.35">
      <c r="A7" t="s">
        <v>98</v>
      </c>
      <c r="B7" t="s">
        <v>161</v>
      </c>
      <c r="F7" t="s">
        <v>97</v>
      </c>
      <c r="G7" t="s">
        <v>198</v>
      </c>
      <c r="H7" t="s">
        <v>229</v>
      </c>
      <c r="I7" t="s">
        <v>263</v>
      </c>
    </row>
    <row r="8" spans="1:9" x14ac:dyDescent="0.35">
      <c r="A8" t="s">
        <v>99</v>
      </c>
      <c r="B8" t="s">
        <v>162</v>
      </c>
      <c r="F8" t="s">
        <v>256</v>
      </c>
      <c r="G8" t="s">
        <v>199</v>
      </c>
      <c r="H8" t="s">
        <v>230</v>
      </c>
      <c r="I8" t="s">
        <v>264</v>
      </c>
    </row>
    <row r="9" spans="1:9" x14ac:dyDescent="0.35">
      <c r="A9" t="s">
        <v>100</v>
      </c>
      <c r="B9" t="s">
        <v>163</v>
      </c>
      <c r="F9" t="s">
        <v>249</v>
      </c>
      <c r="G9" t="s">
        <v>200</v>
      </c>
      <c r="H9" t="s">
        <v>252</v>
      </c>
      <c r="I9" t="s">
        <v>265</v>
      </c>
    </row>
    <row r="10" spans="1:9" x14ac:dyDescent="0.35">
      <c r="A10" t="s">
        <v>102</v>
      </c>
      <c r="B10" t="s">
        <v>102</v>
      </c>
      <c r="F10" t="s">
        <v>101</v>
      </c>
      <c r="G10" t="s">
        <v>201</v>
      </c>
      <c r="H10" t="s">
        <v>231</v>
      </c>
      <c r="I10" t="s">
        <v>266</v>
      </c>
    </row>
    <row r="11" spans="1:9" x14ac:dyDescent="0.35">
      <c r="A11" t="s">
        <v>104</v>
      </c>
      <c r="B11" t="s">
        <v>164</v>
      </c>
      <c r="F11" t="s">
        <v>103</v>
      </c>
      <c r="G11" t="s">
        <v>202</v>
      </c>
      <c r="H11" t="s">
        <v>232</v>
      </c>
      <c r="I11" t="s">
        <v>267</v>
      </c>
    </row>
    <row r="12" spans="1:9" x14ac:dyDescent="0.35">
      <c r="A12" t="s">
        <v>105</v>
      </c>
      <c r="B12" t="s">
        <v>165</v>
      </c>
      <c r="F12" t="s">
        <v>219</v>
      </c>
      <c r="G12" t="s">
        <v>203</v>
      </c>
      <c r="H12" t="s">
        <v>245</v>
      </c>
      <c r="I12" t="s">
        <v>268</v>
      </c>
    </row>
    <row r="13" spans="1:9" x14ac:dyDescent="0.35">
      <c r="A13" t="s">
        <v>107</v>
      </c>
      <c r="B13" t="s">
        <v>166</v>
      </c>
      <c r="F13" t="s">
        <v>106</v>
      </c>
      <c r="G13" t="s">
        <v>204</v>
      </c>
      <c r="H13" t="s">
        <v>233</v>
      </c>
      <c r="I13" t="s">
        <v>269</v>
      </c>
    </row>
    <row r="14" spans="1:9" x14ac:dyDescent="0.35">
      <c r="A14" t="s">
        <v>109</v>
      </c>
      <c r="B14" t="s">
        <v>167</v>
      </c>
      <c r="F14" t="s">
        <v>108</v>
      </c>
      <c r="G14" t="s">
        <v>205</v>
      </c>
      <c r="H14" t="s">
        <v>226</v>
      </c>
      <c r="I14" t="s">
        <v>270</v>
      </c>
    </row>
    <row r="15" spans="1:9" x14ac:dyDescent="0.35">
      <c r="A15" t="s">
        <v>111</v>
      </c>
      <c r="B15" t="s">
        <v>168</v>
      </c>
      <c r="F15" t="s">
        <v>110</v>
      </c>
      <c r="G15" t="s">
        <v>196</v>
      </c>
      <c r="H15" t="s">
        <v>234</v>
      </c>
      <c r="I15" t="s">
        <v>271</v>
      </c>
    </row>
    <row r="16" spans="1:9" x14ac:dyDescent="0.35">
      <c r="A16" t="s">
        <v>112</v>
      </c>
      <c r="B16" t="s">
        <v>169</v>
      </c>
      <c r="F16" t="s">
        <v>250</v>
      </c>
      <c r="G16" t="s">
        <v>206</v>
      </c>
      <c r="H16" t="s">
        <v>254</v>
      </c>
      <c r="I16" t="s">
        <v>272</v>
      </c>
    </row>
    <row r="17" spans="1:9" x14ac:dyDescent="0.35">
      <c r="A17" t="s">
        <v>113</v>
      </c>
      <c r="B17" t="s">
        <v>170</v>
      </c>
      <c r="F17" t="s">
        <v>220</v>
      </c>
      <c r="G17" t="s">
        <v>207</v>
      </c>
      <c r="H17" t="s">
        <v>235</v>
      </c>
      <c r="I17" t="s">
        <v>273</v>
      </c>
    </row>
    <row r="18" spans="1:9" x14ac:dyDescent="0.35">
      <c r="A18" t="s">
        <v>114</v>
      </c>
      <c r="B18" t="s">
        <v>171</v>
      </c>
      <c r="F18" t="s">
        <v>255</v>
      </c>
      <c r="G18" t="s">
        <v>208</v>
      </c>
      <c r="H18" t="s">
        <v>235</v>
      </c>
      <c r="I18" t="s">
        <v>274</v>
      </c>
    </row>
    <row r="19" spans="1:9" x14ac:dyDescent="0.35">
      <c r="A19" t="s">
        <v>116</v>
      </c>
      <c r="B19" t="s">
        <v>172</v>
      </c>
      <c r="F19" t="s">
        <v>115</v>
      </c>
      <c r="G19" t="s">
        <v>194</v>
      </c>
      <c r="H19" t="s">
        <v>236</v>
      </c>
      <c r="I19" t="s">
        <v>275</v>
      </c>
    </row>
    <row r="20" spans="1:9" x14ac:dyDescent="0.35">
      <c r="A20" t="s">
        <v>118</v>
      </c>
      <c r="B20" t="s">
        <v>118</v>
      </c>
      <c r="F20" t="s">
        <v>117</v>
      </c>
      <c r="G20" t="s">
        <v>209</v>
      </c>
      <c r="H20" t="s">
        <v>237</v>
      </c>
      <c r="I20" t="s">
        <v>276</v>
      </c>
    </row>
    <row r="21" spans="1:9" x14ac:dyDescent="0.35">
      <c r="A21" t="s">
        <v>120</v>
      </c>
      <c r="B21" t="s">
        <v>120</v>
      </c>
      <c r="F21" t="s">
        <v>119</v>
      </c>
      <c r="G21" t="s">
        <v>210</v>
      </c>
      <c r="H21" t="s">
        <v>238</v>
      </c>
      <c r="I21" t="s">
        <v>277</v>
      </c>
    </row>
    <row r="22" spans="1:9" x14ac:dyDescent="0.35">
      <c r="A22" t="s">
        <v>121</v>
      </c>
      <c r="B22" t="s">
        <v>173</v>
      </c>
      <c r="F22" t="s">
        <v>257</v>
      </c>
      <c r="G22" t="s">
        <v>211</v>
      </c>
      <c r="H22" t="s">
        <v>237</v>
      </c>
      <c r="I22" t="s">
        <v>277</v>
      </c>
    </row>
    <row r="23" spans="1:9" x14ac:dyDescent="0.35">
      <c r="A23" t="s">
        <v>122</v>
      </c>
      <c r="B23" t="s">
        <v>122</v>
      </c>
      <c r="F23" t="s">
        <v>221</v>
      </c>
      <c r="G23" t="s">
        <v>212</v>
      </c>
      <c r="H23" t="s">
        <v>246</v>
      </c>
      <c r="I23" t="s">
        <v>278</v>
      </c>
    </row>
    <row r="24" spans="1:9" x14ac:dyDescent="0.35">
      <c r="A24" t="s">
        <v>124</v>
      </c>
      <c r="B24" t="s">
        <v>124</v>
      </c>
      <c r="F24" t="s">
        <v>123</v>
      </c>
      <c r="G24" t="s">
        <v>213</v>
      </c>
      <c r="H24" t="s">
        <v>239</v>
      </c>
      <c r="I24" t="s">
        <v>279</v>
      </c>
    </row>
    <row r="25" spans="1:9" x14ac:dyDescent="0.35">
      <c r="A25" t="s">
        <v>126</v>
      </c>
      <c r="B25" t="s">
        <v>126</v>
      </c>
      <c r="F25" t="s">
        <v>125</v>
      </c>
      <c r="G25" t="s">
        <v>214</v>
      </c>
      <c r="H25" t="s">
        <v>235</v>
      </c>
      <c r="I25" t="s">
        <v>280</v>
      </c>
    </row>
    <row r="26" spans="1:9" x14ac:dyDescent="0.35">
      <c r="A26" t="s">
        <v>128</v>
      </c>
      <c r="B26" t="s">
        <v>174</v>
      </c>
      <c r="F26" t="s">
        <v>127</v>
      </c>
      <c r="G26" t="s">
        <v>215</v>
      </c>
      <c r="H26" t="s">
        <v>240</v>
      </c>
      <c r="I26" t="s">
        <v>281</v>
      </c>
    </row>
    <row r="27" spans="1:9" x14ac:dyDescent="0.35">
      <c r="A27" t="s">
        <v>129</v>
      </c>
      <c r="B27" t="s">
        <v>175</v>
      </c>
      <c r="F27" t="s">
        <v>251</v>
      </c>
      <c r="G27" t="s">
        <v>216</v>
      </c>
      <c r="H27" t="s">
        <v>253</v>
      </c>
      <c r="I27" t="s">
        <v>282</v>
      </c>
    </row>
    <row r="28" spans="1:9" x14ac:dyDescent="0.35">
      <c r="A28" t="s">
        <v>131</v>
      </c>
      <c r="B28" t="s">
        <v>176</v>
      </c>
      <c r="F28" t="s">
        <v>130</v>
      </c>
      <c r="G28" t="s">
        <v>217</v>
      </c>
      <c r="H28" t="s">
        <v>241</v>
      </c>
      <c r="I28" t="s">
        <v>283</v>
      </c>
    </row>
    <row r="29" spans="1:9" x14ac:dyDescent="0.35">
      <c r="A29" t="s">
        <v>132</v>
      </c>
      <c r="B29" t="s">
        <v>132</v>
      </c>
      <c r="F29" t="s">
        <v>222</v>
      </c>
      <c r="G29" t="s">
        <v>218</v>
      </c>
      <c r="H29" t="s">
        <v>247</v>
      </c>
      <c r="I29" t="s">
        <v>284</v>
      </c>
    </row>
    <row r="30" spans="1:9" x14ac:dyDescent="0.35">
      <c r="A30" t="s">
        <v>134</v>
      </c>
      <c r="B30" t="s">
        <v>177</v>
      </c>
      <c r="F30" t="s">
        <v>133</v>
      </c>
      <c r="G30" t="s">
        <v>212</v>
      </c>
      <c r="H30" t="s">
        <v>242</v>
      </c>
      <c r="I30" t="s">
        <v>285</v>
      </c>
    </row>
    <row r="31" spans="1:9" x14ac:dyDescent="0.35">
      <c r="A31" t="s">
        <v>136</v>
      </c>
      <c r="B31" t="s">
        <v>178</v>
      </c>
      <c r="F31" t="s">
        <v>135</v>
      </c>
      <c r="G31" t="s">
        <v>48</v>
      </c>
      <c r="H31" t="s">
        <v>243</v>
      </c>
      <c r="I31" t="s">
        <v>286</v>
      </c>
    </row>
    <row r="32" spans="1:9" x14ac:dyDescent="0.35">
      <c r="A32" t="s">
        <v>137</v>
      </c>
      <c r="B32" t="s">
        <v>179</v>
      </c>
      <c r="F32" t="s">
        <v>223</v>
      </c>
      <c r="G32" t="s">
        <v>224</v>
      </c>
      <c r="H32" t="s">
        <v>244</v>
      </c>
      <c r="I32" t="s">
        <v>287</v>
      </c>
    </row>
    <row r="33" spans="1:2" x14ac:dyDescent="0.35">
      <c r="A33" t="s">
        <v>138</v>
      </c>
      <c r="B33" t="s">
        <v>180</v>
      </c>
    </row>
    <row r="34" spans="1:2" x14ac:dyDescent="0.35">
      <c r="A34" t="s">
        <v>139</v>
      </c>
      <c r="B34" t="s">
        <v>139</v>
      </c>
    </row>
    <row r="35" spans="1:2" x14ac:dyDescent="0.35">
      <c r="A35" t="s">
        <v>140</v>
      </c>
      <c r="B35" t="s">
        <v>140</v>
      </c>
    </row>
    <row r="36" spans="1:2" x14ac:dyDescent="0.35">
      <c r="A36" t="s">
        <v>141</v>
      </c>
      <c r="B36" t="s">
        <v>181</v>
      </c>
    </row>
    <row r="37" spans="1:2" x14ac:dyDescent="0.35">
      <c r="A37" t="s">
        <v>142</v>
      </c>
      <c r="B37" t="s">
        <v>142</v>
      </c>
    </row>
    <row r="38" spans="1:2" x14ac:dyDescent="0.35">
      <c r="A38" t="s">
        <v>143</v>
      </c>
      <c r="B38" t="s">
        <v>182</v>
      </c>
    </row>
    <row r="39" spans="1:2" x14ac:dyDescent="0.35">
      <c r="A39" t="s">
        <v>144</v>
      </c>
      <c r="B39" t="s">
        <v>183</v>
      </c>
    </row>
    <row r="40" spans="1:2" x14ac:dyDescent="0.35">
      <c r="A40" t="s">
        <v>145</v>
      </c>
      <c r="B40" t="s">
        <v>184</v>
      </c>
    </row>
    <row r="41" spans="1:2" x14ac:dyDescent="0.35">
      <c r="A41" t="s">
        <v>146</v>
      </c>
      <c r="B41" t="s">
        <v>185</v>
      </c>
    </row>
    <row r="42" spans="1:2" x14ac:dyDescent="0.35">
      <c r="A42" t="s">
        <v>147</v>
      </c>
      <c r="B42" t="s">
        <v>186</v>
      </c>
    </row>
    <row r="43" spans="1:2" x14ac:dyDescent="0.35">
      <c r="A43" t="s">
        <v>148</v>
      </c>
      <c r="B43" t="s">
        <v>148</v>
      </c>
    </row>
    <row r="44" spans="1:2" x14ac:dyDescent="0.35">
      <c r="A44" t="s">
        <v>149</v>
      </c>
      <c r="B44" t="s">
        <v>187</v>
      </c>
    </row>
    <row r="45" spans="1:2" x14ac:dyDescent="0.35">
      <c r="A45" t="s">
        <v>150</v>
      </c>
      <c r="B45" t="s">
        <v>188</v>
      </c>
    </row>
    <row r="46" spans="1:2" x14ac:dyDescent="0.35">
      <c r="A46" t="s">
        <v>151</v>
      </c>
      <c r="B46" t="s">
        <v>151</v>
      </c>
    </row>
    <row r="47" spans="1:2" x14ac:dyDescent="0.35">
      <c r="A47" t="s">
        <v>152</v>
      </c>
      <c r="B47" t="s">
        <v>189</v>
      </c>
    </row>
    <row r="48" spans="1:2" x14ac:dyDescent="0.35">
      <c r="A48" t="s">
        <v>153</v>
      </c>
      <c r="B48" t="s">
        <v>190</v>
      </c>
    </row>
    <row r="49" spans="1:2" x14ac:dyDescent="0.35">
      <c r="A49" t="s">
        <v>154</v>
      </c>
      <c r="B49" t="s">
        <v>191</v>
      </c>
    </row>
    <row r="50" spans="1:2" x14ac:dyDescent="0.35">
      <c r="A50" t="s">
        <v>155</v>
      </c>
      <c r="B50" t="s">
        <v>155</v>
      </c>
    </row>
    <row r="51" spans="1:2" x14ac:dyDescent="0.35">
      <c r="A51" t="s">
        <v>156</v>
      </c>
      <c r="B51" t="s">
        <v>192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C1:E11"/>
  <sheetViews>
    <sheetView workbookViewId="0"/>
  </sheetViews>
  <sheetFormatPr defaultRowHeight="14.5" x14ac:dyDescent="0.35"/>
  <cols>
    <col min="1" max="2" width="9.1796875" customWidth="1"/>
    <col min="3" max="3" width="8.81640625" bestFit="1" customWidth="1"/>
    <col min="4" max="4" width="15.26953125" bestFit="1" customWidth="1"/>
    <col min="5" max="5" width="12.26953125" bestFit="1" customWidth="1"/>
  </cols>
  <sheetData>
    <row r="1" spans="3:5" x14ac:dyDescent="0.35">
      <c r="C1" s="3" t="s">
        <v>15</v>
      </c>
      <c r="D1" s="3" t="s">
        <v>16</v>
      </c>
      <c r="E1" s="3" t="s">
        <v>21</v>
      </c>
    </row>
    <row r="2" spans="3:5" x14ac:dyDescent="0.35">
      <c r="C2" t="s">
        <v>22</v>
      </c>
      <c r="D2" s="9" t="s">
        <v>23</v>
      </c>
      <c r="E2" s="19">
        <v>18</v>
      </c>
    </row>
    <row r="3" spans="3:5" x14ac:dyDescent="0.35">
      <c r="C3" t="s">
        <v>24</v>
      </c>
      <c r="D3" t="s">
        <v>25</v>
      </c>
      <c r="E3" s="19">
        <v>20</v>
      </c>
    </row>
    <row r="4" spans="3:5" x14ac:dyDescent="0.35">
      <c r="C4" t="s">
        <v>26</v>
      </c>
      <c r="D4" t="s">
        <v>27</v>
      </c>
      <c r="E4" s="19">
        <v>25</v>
      </c>
    </row>
    <row r="5" spans="3:5" x14ac:dyDescent="0.35">
      <c r="C5" t="s">
        <v>18</v>
      </c>
      <c r="D5" t="s">
        <v>28</v>
      </c>
      <c r="E5" s="19">
        <v>27.5</v>
      </c>
    </row>
    <row r="6" spans="3:5" x14ac:dyDescent="0.35">
      <c r="C6" t="s">
        <v>29</v>
      </c>
      <c r="D6" t="s">
        <v>30</v>
      </c>
      <c r="E6" s="19">
        <v>20</v>
      </c>
    </row>
    <row r="7" spans="3:5" x14ac:dyDescent="0.35">
      <c r="C7" t="s">
        <v>19</v>
      </c>
      <c r="D7" t="s">
        <v>31</v>
      </c>
      <c r="E7" s="19">
        <v>22</v>
      </c>
    </row>
    <row r="8" spans="3:5" x14ac:dyDescent="0.35">
      <c r="C8" t="s">
        <v>20</v>
      </c>
      <c r="D8" t="s">
        <v>32</v>
      </c>
      <c r="E8" s="19">
        <v>35</v>
      </c>
    </row>
    <row r="9" spans="3:5" x14ac:dyDescent="0.35">
      <c r="C9" t="s">
        <v>33</v>
      </c>
      <c r="D9" t="s">
        <v>34</v>
      </c>
      <c r="E9" s="19">
        <v>41</v>
      </c>
    </row>
    <row r="10" spans="3:5" x14ac:dyDescent="0.35">
      <c r="C10" t="s">
        <v>35</v>
      </c>
      <c r="D10" t="s">
        <v>36</v>
      </c>
      <c r="E10" s="19">
        <v>20</v>
      </c>
    </row>
    <row r="11" spans="3:5" x14ac:dyDescent="0.35">
      <c r="C11" t="s">
        <v>37</v>
      </c>
      <c r="D11" t="s">
        <v>38</v>
      </c>
      <c r="E11" s="19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14"/>
  <sheetViews>
    <sheetView workbookViewId="0"/>
  </sheetViews>
  <sheetFormatPr defaultRowHeight="14.5" x14ac:dyDescent="0.35"/>
  <cols>
    <col min="2" max="2" width="15.7265625" customWidth="1"/>
    <col min="3" max="3" width="15.26953125" bestFit="1" customWidth="1"/>
    <col min="5" max="5" width="12.7265625" bestFit="1" customWidth="1"/>
    <col min="8" max="8" width="10.453125" bestFit="1" customWidth="1"/>
  </cols>
  <sheetData>
    <row r="1" spans="1:9" ht="28.5" x14ac:dyDescent="0.65">
      <c r="A1" s="1" t="s">
        <v>49</v>
      </c>
    </row>
    <row r="3" spans="1:9" ht="21" x14ac:dyDescent="0.5">
      <c r="A3" s="7" t="s">
        <v>50</v>
      </c>
      <c r="G3" s="3" t="s">
        <v>51</v>
      </c>
      <c r="H3" s="8">
        <f ca="1">TODAY()</f>
        <v>43485</v>
      </c>
    </row>
    <row r="5" spans="1:9" x14ac:dyDescent="0.35">
      <c r="A5" s="3" t="s">
        <v>15</v>
      </c>
      <c r="B5" s="3" t="s">
        <v>52</v>
      </c>
      <c r="C5" s="3" t="s">
        <v>17</v>
      </c>
      <c r="D5" s="3" t="s">
        <v>53</v>
      </c>
      <c r="E5" s="3" t="s">
        <v>54</v>
      </c>
      <c r="F5" s="3"/>
      <c r="G5" s="3"/>
      <c r="H5" s="3"/>
      <c r="I5" s="3"/>
    </row>
    <row r="6" spans="1:9" x14ac:dyDescent="0.35">
      <c r="A6" t="s">
        <v>18</v>
      </c>
      <c r="B6" s="9" t="str">
        <f>VLOOKUP(A6,'Container type'!$C$2:$E$11,2,FALSE)</f>
        <v>40' FLAT RACK</v>
      </c>
      <c r="C6" s="20">
        <f>VLOOKUP(A6,'Container type'!$C$2:$E$11,3,FALSE)</f>
        <v>27.5</v>
      </c>
      <c r="D6">
        <v>3</v>
      </c>
      <c r="E6" s="20">
        <f>C6*D6</f>
        <v>82.5</v>
      </c>
    </row>
    <row r="7" spans="1:9" x14ac:dyDescent="0.35">
      <c r="A7" t="s">
        <v>19</v>
      </c>
      <c r="B7" s="9" t="str">
        <f>VLOOKUP(A7,'Container type'!$C$2:$E$11,2,FALSE)</f>
        <v>40' OPEN TOP</v>
      </c>
      <c r="C7" s="20">
        <f>VLOOKUP(A7,'Container type'!$C$2:$E$11,3,FALSE)</f>
        <v>22</v>
      </c>
      <c r="D7">
        <v>5</v>
      </c>
      <c r="E7" s="20">
        <f t="shared" ref="E7:E9" si="0">C7*D7</f>
        <v>110</v>
      </c>
    </row>
    <row r="8" spans="1:9" x14ac:dyDescent="0.35">
      <c r="A8" t="s">
        <v>20</v>
      </c>
      <c r="B8" s="9" t="str">
        <f>VLOOKUP(A8,'Container type'!$C$2:$E$11,2,FALSE)</f>
        <v>20' REEFER</v>
      </c>
      <c r="C8" s="20">
        <f>VLOOKUP(A8,'Container type'!$C$2:$E$11,3,FALSE)</f>
        <v>35</v>
      </c>
      <c r="D8">
        <v>2</v>
      </c>
      <c r="E8" s="20">
        <f t="shared" si="0"/>
        <v>70</v>
      </c>
    </row>
    <row r="9" spans="1:9" x14ac:dyDescent="0.35">
      <c r="A9" t="s">
        <v>29</v>
      </c>
      <c r="B9" s="9" t="str">
        <f>VLOOKUP(A9,'Container type'!$C$2:$E$11,2,FALSE)</f>
        <v>20' OPEN TOP</v>
      </c>
      <c r="C9" s="20">
        <f>VLOOKUP(A9,'Container type'!$C$2:$E$11,3,FALSE)</f>
        <v>20</v>
      </c>
      <c r="D9">
        <v>4</v>
      </c>
      <c r="E9" s="20">
        <f t="shared" si="0"/>
        <v>80</v>
      </c>
    </row>
    <row r="10" spans="1:9" x14ac:dyDescent="0.35">
      <c r="B10" s="9"/>
      <c r="C10" s="10"/>
      <c r="E10" s="10"/>
    </row>
    <row r="11" spans="1:9" x14ac:dyDescent="0.35">
      <c r="B11" s="9"/>
      <c r="C11" s="10"/>
      <c r="E11" s="10"/>
    </row>
    <row r="12" spans="1:9" x14ac:dyDescent="0.35">
      <c r="B12" s="9"/>
      <c r="C12" s="10"/>
      <c r="E12" s="10"/>
    </row>
    <row r="14" spans="1:9" x14ac:dyDescent="0.35">
      <c r="D14" s="3" t="s">
        <v>55</v>
      </c>
      <c r="E14" s="19">
        <f>SUM(E6:E13)</f>
        <v>342.5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'Container type'!$C$2:$C$11</xm:f>
          </x14:formula1>
          <xm:sqref>A6:A13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J16"/>
  <sheetViews>
    <sheetView workbookViewId="0"/>
  </sheetViews>
  <sheetFormatPr defaultRowHeight="14.5" x14ac:dyDescent="0.35"/>
  <cols>
    <col min="1" max="1" width="24.81640625" bestFit="1" customWidth="1"/>
    <col min="2" max="2" width="8.7265625" bestFit="1" customWidth="1"/>
    <col min="3" max="3" width="13.54296875" bestFit="1" customWidth="1"/>
    <col min="4" max="4" width="8.7265625" bestFit="1" customWidth="1"/>
    <col min="5" max="5" width="10.81640625" bestFit="1" customWidth="1"/>
    <col min="6" max="6" width="9.81640625" customWidth="1"/>
    <col min="7" max="7" width="13.54296875" customWidth="1"/>
    <col min="8" max="8" width="17" customWidth="1"/>
    <col min="9" max="9" width="10" customWidth="1"/>
  </cols>
  <sheetData>
    <row r="1" spans="1:10" s="12" customFormat="1" ht="31.5" customHeight="1" x14ac:dyDescent="0.35">
      <c r="A1" s="11" t="s">
        <v>56</v>
      </c>
      <c r="B1" s="11" t="s">
        <v>57</v>
      </c>
      <c r="C1" s="11" t="s">
        <v>58</v>
      </c>
      <c r="D1" s="11" t="s">
        <v>59</v>
      </c>
      <c r="E1" s="11" t="s">
        <v>60</v>
      </c>
      <c r="F1" s="11" t="s">
        <v>61</v>
      </c>
      <c r="G1" s="11" t="s">
        <v>62</v>
      </c>
      <c r="H1" s="11" t="s">
        <v>63</v>
      </c>
      <c r="I1" s="11" t="s">
        <v>78</v>
      </c>
      <c r="J1" s="11"/>
    </row>
    <row r="2" spans="1:10" x14ac:dyDescent="0.35">
      <c r="A2" s="13" t="s">
        <v>39</v>
      </c>
      <c r="B2" s="25">
        <v>0.3125</v>
      </c>
      <c r="C2">
        <v>40</v>
      </c>
      <c r="D2" s="25">
        <f>B2+C2/1440</f>
        <v>0.34027777777777779</v>
      </c>
      <c r="E2" s="26">
        <v>0.30694444444444441</v>
      </c>
      <c r="F2" s="26">
        <v>0.33263888888888887</v>
      </c>
      <c r="G2" s="14">
        <f>(F2-E2)*1440</f>
        <v>37.000000000000028</v>
      </c>
      <c r="H2" s="14">
        <f>ABS(G2-C2)</f>
        <v>2.9999999999999716</v>
      </c>
      <c r="I2" t="str">
        <f>IF(H2&lt;10,"OK","Not OK")</f>
        <v>OK</v>
      </c>
    </row>
    <row r="3" spans="1:10" x14ac:dyDescent="0.35">
      <c r="A3" t="s">
        <v>79</v>
      </c>
      <c r="B3" s="25">
        <v>0.375</v>
      </c>
      <c r="C3">
        <v>30</v>
      </c>
      <c r="D3" s="25">
        <f t="shared" ref="D3:D7" si="0">B3+C3/1440</f>
        <v>0.39583333333333331</v>
      </c>
      <c r="E3" s="26">
        <v>0.39444444444444443</v>
      </c>
      <c r="F3" s="26">
        <v>0.41180555555555554</v>
      </c>
      <c r="G3" s="14">
        <f t="shared" ref="G3:G7" si="1">(F3-E3)*1440</f>
        <v>24.999999999999993</v>
      </c>
      <c r="H3" s="14">
        <f t="shared" ref="H3:H7" si="2">ABS(G3-C3)</f>
        <v>5.0000000000000071</v>
      </c>
      <c r="I3" t="str">
        <f t="shared" ref="I3:I7" si="3">IF(H3&lt;10,"OK","Not OK")</f>
        <v>OK</v>
      </c>
    </row>
    <row r="4" spans="1:10" x14ac:dyDescent="0.35">
      <c r="A4" t="s">
        <v>80</v>
      </c>
      <c r="B4" s="25">
        <v>0.4236111111111111</v>
      </c>
      <c r="C4">
        <v>30</v>
      </c>
      <c r="D4" s="25">
        <f t="shared" si="0"/>
        <v>0.44444444444444442</v>
      </c>
      <c r="E4" s="26">
        <v>0.43958333333333338</v>
      </c>
      <c r="F4" s="26">
        <v>0.46597222222222229</v>
      </c>
      <c r="G4" s="14">
        <f t="shared" si="1"/>
        <v>38.000000000000028</v>
      </c>
      <c r="H4" s="14">
        <f t="shared" si="2"/>
        <v>8.0000000000000284</v>
      </c>
      <c r="I4" t="str">
        <f t="shared" si="3"/>
        <v>OK</v>
      </c>
    </row>
    <row r="5" spans="1:10" x14ac:dyDescent="0.35">
      <c r="A5" t="s">
        <v>81</v>
      </c>
      <c r="B5" s="25">
        <v>0.55208333333333337</v>
      </c>
      <c r="C5">
        <v>60</v>
      </c>
      <c r="D5" s="25">
        <f t="shared" si="0"/>
        <v>0.59375</v>
      </c>
      <c r="E5" s="26">
        <v>0.55069444444444449</v>
      </c>
      <c r="F5" s="26">
        <v>0.61111111111111116</v>
      </c>
      <c r="G5" s="14">
        <f t="shared" si="1"/>
        <v>87.000000000000014</v>
      </c>
      <c r="H5" s="14">
        <f t="shared" si="2"/>
        <v>27.000000000000014</v>
      </c>
      <c r="I5" t="str">
        <f t="shared" si="3"/>
        <v>Not OK</v>
      </c>
    </row>
    <row r="6" spans="1:10" x14ac:dyDescent="0.35">
      <c r="A6" t="s">
        <v>82</v>
      </c>
      <c r="B6" s="25">
        <v>0.66666666666666663</v>
      </c>
      <c r="C6">
        <v>40</v>
      </c>
      <c r="D6" s="25">
        <f t="shared" si="0"/>
        <v>0.69444444444444442</v>
      </c>
      <c r="E6" s="26">
        <v>0.67222222222222217</v>
      </c>
      <c r="F6" s="26">
        <v>0.70208333333333328</v>
      </c>
      <c r="G6" s="14">
        <f t="shared" si="1"/>
        <v>43.000000000000007</v>
      </c>
      <c r="H6" s="14">
        <f t="shared" si="2"/>
        <v>3.0000000000000071</v>
      </c>
      <c r="I6" t="str">
        <f t="shared" si="3"/>
        <v>OK</v>
      </c>
    </row>
    <row r="7" spans="1:10" x14ac:dyDescent="0.35">
      <c r="A7" t="s">
        <v>83</v>
      </c>
      <c r="B7" s="25">
        <v>0.69791666666666663</v>
      </c>
      <c r="C7">
        <v>90</v>
      </c>
      <c r="D7" s="25">
        <f t="shared" si="0"/>
        <v>0.76041666666666663</v>
      </c>
      <c r="E7" s="26">
        <v>0.69791666666666663</v>
      </c>
      <c r="F7" s="26">
        <v>0.76805555555555549</v>
      </c>
      <c r="G7" s="14">
        <f t="shared" si="1"/>
        <v>100.99999999999996</v>
      </c>
      <c r="H7" s="14">
        <f t="shared" si="2"/>
        <v>10.999999999999957</v>
      </c>
      <c r="I7" t="str">
        <f t="shared" si="3"/>
        <v>Not OK</v>
      </c>
    </row>
    <row r="9" spans="1:10" x14ac:dyDescent="0.35">
      <c r="F9" s="3" t="s">
        <v>64</v>
      </c>
      <c r="H9">
        <f>AVERAGE(H2:H7)</f>
        <v>9.4999999999999982</v>
      </c>
    </row>
    <row r="16" spans="1:10" x14ac:dyDescent="0.35">
      <c r="B16" s="1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D13"/>
  <sheetViews>
    <sheetView workbookViewId="0">
      <selection sqref="A1:D1"/>
    </sheetView>
  </sheetViews>
  <sheetFormatPr defaultColWidth="9.1796875" defaultRowHeight="12.5" x14ac:dyDescent="0.25"/>
  <cols>
    <col min="1" max="1" width="22.54296875" style="15" bestFit="1" customWidth="1"/>
    <col min="2" max="2" width="14.26953125" style="15" customWidth="1"/>
    <col min="3" max="3" width="13" style="15" customWidth="1"/>
    <col min="4" max="4" width="15.7265625" style="15" bestFit="1" customWidth="1"/>
    <col min="5" max="16384" width="9.1796875" style="15"/>
  </cols>
  <sheetData>
    <row r="1" spans="1:4" ht="15.5" x14ac:dyDescent="0.35">
      <c r="A1" s="29" t="s">
        <v>40</v>
      </c>
      <c r="B1" s="29"/>
      <c r="C1" s="29"/>
      <c r="D1" s="29"/>
    </row>
    <row r="2" spans="1:4" ht="13" x14ac:dyDescent="0.3">
      <c r="A2" s="21" t="s">
        <v>65</v>
      </c>
      <c r="B2" s="21"/>
      <c r="C2" s="17" t="s">
        <v>41</v>
      </c>
      <c r="D2" s="21" t="s">
        <v>75</v>
      </c>
    </row>
    <row r="3" spans="1:4" x14ac:dyDescent="0.25">
      <c r="A3" s="15" t="s">
        <v>66</v>
      </c>
      <c r="C3" s="27">
        <v>3.65</v>
      </c>
      <c r="D3" s="16"/>
    </row>
    <row r="4" spans="1:4" x14ac:dyDescent="0.25">
      <c r="A4" s="15" t="s">
        <v>67</v>
      </c>
      <c r="C4" s="27">
        <v>1.9</v>
      </c>
      <c r="D4" s="16"/>
    </row>
    <row r="5" spans="1:4" x14ac:dyDescent="0.25">
      <c r="A5" s="15" t="s">
        <v>68</v>
      </c>
      <c r="C5" s="23">
        <f>C3-C4</f>
        <v>1.75</v>
      </c>
      <c r="D5" s="16"/>
    </row>
    <row r="6" spans="1:4" x14ac:dyDescent="0.25">
      <c r="A6" s="15" t="s">
        <v>69</v>
      </c>
      <c r="C6" s="28">
        <v>12556</v>
      </c>
      <c r="D6" s="16"/>
    </row>
    <row r="7" spans="1:4" ht="13" x14ac:dyDescent="0.3">
      <c r="A7" s="15" t="s">
        <v>70</v>
      </c>
      <c r="C7" s="24">
        <f>C5*C6</f>
        <v>21973</v>
      </c>
      <c r="D7" s="24">
        <f>C7*52</f>
        <v>1142596</v>
      </c>
    </row>
    <row r="8" spans="1:4" x14ac:dyDescent="0.25">
      <c r="B8" s="15" t="s">
        <v>71</v>
      </c>
      <c r="C8" s="16"/>
      <c r="D8" s="27">
        <v>257853</v>
      </c>
    </row>
    <row r="9" spans="1:4" x14ac:dyDescent="0.25">
      <c r="B9" s="15" t="s">
        <v>72</v>
      </c>
      <c r="C9" s="16"/>
      <c r="D9" s="27">
        <v>185654</v>
      </c>
    </row>
    <row r="10" spans="1:4" x14ac:dyDescent="0.25">
      <c r="B10" s="15" t="s">
        <v>77</v>
      </c>
      <c r="C10" s="16"/>
      <c r="D10" s="27">
        <v>57650</v>
      </c>
    </row>
    <row r="11" spans="1:4" x14ac:dyDescent="0.25">
      <c r="B11" s="22" t="s">
        <v>73</v>
      </c>
      <c r="C11" s="16"/>
      <c r="D11" s="27">
        <v>496944</v>
      </c>
    </row>
    <row r="12" spans="1:4" ht="13" x14ac:dyDescent="0.3">
      <c r="A12" s="15" t="s">
        <v>54</v>
      </c>
      <c r="C12" s="16"/>
      <c r="D12" s="24">
        <f>SUM(D8:D11)</f>
        <v>998101</v>
      </c>
    </row>
    <row r="13" spans="1:4" ht="13" x14ac:dyDescent="0.3">
      <c r="A13" s="15" t="s">
        <v>74</v>
      </c>
      <c r="C13" s="16"/>
      <c r="D13" s="24">
        <f>D7-D12</f>
        <v>144495</v>
      </c>
    </row>
  </sheetData>
  <sheetProtection sheet="1" objects="1" scenarios="1"/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Example 8.1</vt:lpstr>
      <vt:lpstr>Example 8.2</vt:lpstr>
      <vt:lpstr>Container type</vt:lpstr>
      <vt:lpstr>Example 8.3</vt:lpstr>
      <vt:lpstr>Example 8.4</vt:lpstr>
      <vt:lpstr>Example 8.5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2012-10-30T18:26:45Z</dcterms:created>
  <dcterms:modified xsi:type="dcterms:W3CDTF">2019-01-20T12:21:29Z</dcterms:modified>
</cp:coreProperties>
</file>